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ubarcelona-my.sharepoint.com/personal/tnavajas_ub_edu/Documents/Escriptori/ossma/"/>
    </mc:Choice>
  </mc:AlternateContent>
  <xr:revisionPtr revIDLastSave="101" documentId="8_{85CE8A99-DF07-4E9E-B928-9AD7DFAD1473}" xr6:coauthVersionLast="47" xr6:coauthVersionMax="47" xr10:uidLastSave="{163F44AC-6C68-4420-9FDE-D583195F8776}"/>
  <bookViews>
    <workbookView xWindow="-120" yWindow="-120" windowWidth="29040" windowHeight="15720" xr2:uid="{BEB7B14F-247D-4255-9BC5-616EF34414DA}"/>
  </bookViews>
  <sheets>
    <sheet name="Resum" sheetId="2" r:id="rId1"/>
    <sheet name="CESB" sheetId="1" r:id="rId2"/>
  </sheets>
  <definedNames>
    <definedName name="_xlnm._FilterDatabase" localSheetId="1" hidden="1">CESB!$A$1:$E$140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2" l="1"/>
  <c r="F32" i="2"/>
  <c r="E32" i="2"/>
  <c r="D32" i="2"/>
  <c r="C32" i="2"/>
  <c r="B32" i="2" s="1"/>
  <c r="F31" i="2"/>
  <c r="E31" i="2"/>
  <c r="D31" i="2"/>
  <c r="C31" i="2"/>
  <c r="B31" i="2" s="1"/>
  <c r="F30" i="2"/>
  <c r="E30" i="2"/>
  <c r="D30" i="2"/>
  <c r="C30" i="2"/>
  <c r="B30" i="2" s="1"/>
  <c r="F29" i="2"/>
  <c r="E29" i="2"/>
  <c r="D29" i="2"/>
  <c r="C29" i="2"/>
  <c r="F28" i="2"/>
  <c r="E28" i="2"/>
  <c r="D28" i="2"/>
  <c r="C28" i="2"/>
  <c r="F27" i="2"/>
  <c r="E27" i="2"/>
  <c r="D27" i="2"/>
  <c r="L41" i="2"/>
  <c r="M41" i="2"/>
  <c r="K41" i="2"/>
  <c r="M40" i="2"/>
  <c r="L40" i="2"/>
  <c r="K40" i="2"/>
  <c r="M39" i="2"/>
  <c r="L39" i="2"/>
  <c r="K39" i="2"/>
  <c r="M38" i="2"/>
  <c r="L38" i="2"/>
  <c r="K38" i="2"/>
  <c r="J41" i="2"/>
  <c r="J40" i="2"/>
  <c r="J39" i="2"/>
  <c r="J38" i="2"/>
  <c r="D16" i="2"/>
  <c r="B29" i="2" l="1"/>
  <c r="M42" i="2"/>
  <c r="J42" i="2"/>
  <c r="K42" i="2"/>
  <c r="L42" i="2"/>
  <c r="B28" i="2"/>
  <c r="B27" i="2"/>
  <c r="I41" i="2"/>
  <c r="I38" i="2"/>
  <c r="I40" i="2"/>
  <c r="C38" i="2"/>
  <c r="I39" i="2"/>
  <c r="F21" i="2"/>
  <c r="E21" i="2"/>
  <c r="D21" i="2"/>
  <c r="C21" i="2"/>
  <c r="F20" i="2"/>
  <c r="E20" i="2"/>
  <c r="D20" i="2"/>
  <c r="C20" i="2"/>
  <c r="F19" i="2"/>
  <c r="E19" i="2"/>
  <c r="D19" i="2"/>
  <c r="C19" i="2"/>
  <c r="F18" i="2"/>
  <c r="E18" i="2"/>
  <c r="D18" i="2"/>
  <c r="C18" i="2"/>
  <c r="F17" i="2"/>
  <c r="E17" i="2"/>
  <c r="D17" i="2"/>
  <c r="C17" i="2"/>
  <c r="J17" i="2" s="1"/>
  <c r="F16" i="2"/>
  <c r="E16" i="2"/>
  <c r="C16" i="2"/>
  <c r="J27" i="2" s="1"/>
  <c r="F43" i="2"/>
  <c r="E43" i="2"/>
  <c r="D43" i="2"/>
  <c r="C43" i="2"/>
  <c r="F42" i="2"/>
  <c r="E42" i="2"/>
  <c r="D42" i="2"/>
  <c r="C42" i="2"/>
  <c r="F41" i="2"/>
  <c r="E41" i="2"/>
  <c r="D41" i="2"/>
  <c r="C41" i="2"/>
  <c r="F40" i="2"/>
  <c r="E40" i="2"/>
  <c r="D40" i="2"/>
  <c r="C40" i="2"/>
  <c r="F39" i="2"/>
  <c r="E39" i="2"/>
  <c r="D39" i="2"/>
  <c r="I42" i="2" l="1"/>
  <c r="B21" i="2"/>
  <c r="I21" i="2" s="1"/>
  <c r="E22" i="2"/>
  <c r="F22" i="2"/>
  <c r="B43" i="2"/>
  <c r="J16" i="2"/>
  <c r="B41" i="2"/>
  <c r="B40" i="2"/>
  <c r="B19" i="2"/>
  <c r="I19" i="2" s="1"/>
  <c r="B20" i="2"/>
  <c r="I20" i="2" s="1"/>
  <c r="B17" i="2"/>
  <c r="I17" i="2" s="1"/>
  <c r="B18" i="2"/>
  <c r="I18" i="2" s="1"/>
  <c r="B42" i="2"/>
  <c r="D33" i="2"/>
  <c r="D38" i="2"/>
  <c r="D44" i="2" s="1"/>
  <c r="E33" i="2"/>
  <c r="E38" i="2"/>
  <c r="E44" i="2" s="1"/>
  <c r="F33" i="2"/>
  <c r="F38" i="2"/>
  <c r="F44" i="2" s="1"/>
  <c r="C33" i="2"/>
  <c r="C39" i="2"/>
  <c r="B39" i="2" s="1"/>
  <c r="K27" i="2"/>
  <c r="K16" i="2"/>
  <c r="L27" i="2"/>
  <c r="L16" i="2"/>
  <c r="M27" i="2"/>
  <c r="M16" i="2"/>
  <c r="J28" i="2"/>
  <c r="K28" i="2"/>
  <c r="K17" i="2"/>
  <c r="L28" i="2"/>
  <c r="L17" i="2"/>
  <c r="M28" i="2"/>
  <c r="M17" i="2"/>
  <c r="J29" i="2"/>
  <c r="J18" i="2"/>
  <c r="K29" i="2"/>
  <c r="K18" i="2"/>
  <c r="L29" i="2"/>
  <c r="L18" i="2"/>
  <c r="M29" i="2"/>
  <c r="M18" i="2"/>
  <c r="J30" i="2"/>
  <c r="J19" i="2"/>
  <c r="K30" i="2"/>
  <c r="K19" i="2"/>
  <c r="L30" i="2"/>
  <c r="L19" i="2"/>
  <c r="M30" i="2"/>
  <c r="M19" i="2"/>
  <c r="J31" i="2"/>
  <c r="J20" i="2"/>
  <c r="K31" i="2"/>
  <c r="K20" i="2"/>
  <c r="L31" i="2"/>
  <c r="L20" i="2"/>
  <c r="M31" i="2"/>
  <c r="M20" i="2"/>
  <c r="J32" i="2"/>
  <c r="J21" i="2"/>
  <c r="K32" i="2"/>
  <c r="K21" i="2"/>
  <c r="L32" i="2"/>
  <c r="L21" i="2"/>
  <c r="M32" i="2"/>
  <c r="M21" i="2"/>
  <c r="C22" i="2"/>
  <c r="B16" i="2"/>
  <c r="D22" i="2"/>
  <c r="B33" i="2"/>
  <c r="J22" i="2" l="1"/>
  <c r="K22" i="2"/>
  <c r="C44" i="2"/>
  <c r="B38" i="2"/>
  <c r="B44" i="2" s="1"/>
  <c r="I30" i="2"/>
  <c r="M33" i="2"/>
  <c r="I31" i="2"/>
  <c r="I28" i="2"/>
  <c r="K33" i="2"/>
  <c r="M22" i="2"/>
  <c r="I32" i="2"/>
  <c r="I29" i="2"/>
  <c r="L33" i="2"/>
  <c r="L22" i="2"/>
  <c r="B22" i="2"/>
  <c r="I22" i="2" s="1"/>
  <c r="I16" i="2"/>
  <c r="J33" i="2"/>
  <c r="I27" i="2"/>
  <c r="C10" i="2" l="1"/>
  <c r="F10" i="2" s="1"/>
  <c r="C9" i="2"/>
  <c r="F9" i="2" s="1"/>
  <c r="C7" i="2"/>
  <c r="C8" i="2"/>
  <c r="F8" i="2" s="1"/>
  <c r="I33" i="2"/>
  <c r="F7" i="2" l="1"/>
  <c r="D10" i="2"/>
  <c r="D9" i="2"/>
  <c r="D8" i="2"/>
  <c r="D7" i="2"/>
  <c r="J7" i="2"/>
  <c r="J8" i="2" s="1"/>
  <c r="J6"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tc={54630030-901D-44E5-BC31-1A03843FECF1}</author>
    <author>tc={2F988304-0D65-4A77-A9A0-CA6C22A0F644}</author>
    <author>tc={BDA03841-F045-452E-A503-FE0E2A258332}</author>
  </authors>
  <commentList>
    <comment ref="A114" authorId="0" shapeId="0" xr:uid="{54630030-901D-44E5-BC31-1A03843FECF1}">
      <text>
        <t>[Comentari en fils]
La vostra versió de l'Excel us permet llegir aquest comentari en fils. No obstant això, les edicions que s'hi apliquin se suprimiran si el fitxer s'obre en una versió més recent de l'Excel. Més informació: https://go.microsoft.com/fwlink/?linkid=870924.
Comentari:
    https://www.barcelona.cat/barcelonasostenible/ca/entitats-i-empreses/bulleti/644/nova-eina-clean-co2-per-al-calcul-demissions-dactes-en-linia</t>
      </text>
    </comment>
    <comment ref="A118" authorId="1" shapeId="0" xr:uid="{2F988304-0D65-4A77-A9A0-CA6C22A0F644}">
      <text>
        <t>[Comentari en fils]
La vostra versió de l'Excel us permet llegir aquest comentari en fils. No obstant això, les edicions que s'hi apliquin se suprimiran si el fitxer s'obre en una versió més recent de l'Excel. Més informació: https://go.microsoft.com/fwlink/?linkid=870924.
Comentari:
    Ryman Eco, Spranq Ecofont, o equivalents.</t>
      </text>
    </comment>
    <comment ref="A119" authorId="2" shapeId="0" xr:uid="{BDA03841-F045-452E-A503-FE0E2A258332}">
      <text>
        <t>[Comentari en fils]
La vostra versió de l'Excel us permet llegir aquest comentari en fils. No obstant això, les edicions que s'hi apliquin se suprimiran si el fitxer s'obre en una versió més recent de l'Excel. Més informació: https://go.microsoft.com/fwlink/?linkid=870924.
Comentari:
    Klima, Anna, Homelessfont, o equivalents.</t>
      </text>
    </comment>
  </commentList>
</comments>
</file>

<file path=xl/sharedStrings.xml><?xml version="1.0" encoding="utf-8"?>
<sst xmlns="http://schemas.openxmlformats.org/spreadsheetml/2006/main" count="500" uniqueCount="178">
  <si>
    <t>Mesura</t>
  </si>
  <si>
    <t>Àmbit</t>
  </si>
  <si>
    <t>Nivell</t>
  </si>
  <si>
    <t>Model fitxa</t>
  </si>
  <si>
    <t>Estat</t>
  </si>
  <si>
    <t>Observacions</t>
  </si>
  <si>
    <t>La persona responsable de la biblioteca recolza la iniciativa i hi ha un grup de treball per impulsar el seguiment de la seva implantació</t>
  </si>
  <si>
    <t>Participació</t>
  </si>
  <si>
    <t>Específica</t>
  </si>
  <si>
    <t>Més de la meitat de les persones treballadores participen en la iniciativa per algun dels mitjans previstos</t>
  </si>
  <si>
    <t>Agrupada</t>
  </si>
  <si>
    <t>Més del 75% de les persones treballadores participen en la iniciativa per algun dels mitjans previstos</t>
  </si>
  <si>
    <t>Més del 90% de les persones treballadores participen en la iniciativa per algun dels mitjans previstos</t>
  </si>
  <si>
    <t>El paper de fibres verges que es consumeix es de baix gramatge (75 g/m2 o inferior)</t>
  </si>
  <si>
    <t>Compres</t>
  </si>
  <si>
    <t>El paper de fibres verges que es consumeix es de baix gramatge (75 g/m2 o inferior) i amb certificació ambiental (etiqueta europea, àngel blau, FSC, etc.)</t>
  </si>
  <si>
    <t>Més del 50% del paper que es consumeix és d'origen reciclat</t>
  </si>
  <si>
    <t>Només es compra paper 100% reciclat</t>
  </si>
  <si>
    <t>Els equips d'impressió permeten la impressió a doble cara</t>
  </si>
  <si>
    <t>El procediment de gestió de les fraccions de residus generats es troba en un espai visible per a tothom</t>
  </si>
  <si>
    <t>Residus</t>
  </si>
  <si>
    <t>Hi ha com a mínim un punt de recollida selectiva amb papereres per a diferents fraccions</t>
  </si>
  <si>
    <t>Hi ha punts de recollida selectiva amb papereres per a diferents fraccions, adaptades a la tipologia de residus que es generen en cada espai, i la paperera més propera no és de la fracció resta</t>
  </si>
  <si>
    <t>Es comprova regularment que les papereres tenen l'etiqueta de la fracció que els correspon, i la bossa del color adient</t>
  </si>
  <si>
    <t>S'han retirat les papereres de resta dels despatxos i taules de treball</t>
  </si>
  <si>
    <t>Hi ha una safata o punt de paper reutilitzable per facilitar que el paper usat per una cara s'aprofiti per a prendre notes o altres usos</t>
  </si>
  <si>
    <t>Les còpies i impressions estan configurades per defecte amb l'opció a doble cara, estalvi de tinta i blanc i negre</t>
  </si>
  <si>
    <t>Les impressores tenen una safata reservada per a la impressió d'esborranys, amb paper usat per una cara</t>
  </si>
  <si>
    <t>Periòdicament, es fan arribar missatges de sensibilització per evitar i reduir les impressions en paper de documents</t>
  </si>
  <si>
    <t>Hi ha instruccions o normes per limitar o evitar la impressió de documents en diferents situacions (reunions, presentacions, esdeveniments, etc.).</t>
  </si>
  <si>
    <t>Disposem d'un espai on s'emmagatzemen els residus d'equips elèctrics i electrònics fins que són retirats pel transportista o gestor autoritzat</t>
  </si>
  <si>
    <t>L’emmagatzematge de RAEEs facilita la posterior reutilització o preparació per a la reutilització</t>
  </si>
  <si>
    <t>El gestor autoritzat té reconeguda l’activitat de preparació per a la reutilització de RAEE</t>
  </si>
  <si>
    <t>A més de tenir reconeguda l’activitat de preparació per a la reutilització de RAEEs, el gestor és una entitat del tercer sector</t>
  </si>
  <si>
    <t>Disposem d'un contenidor diferenciat per a la recollida de residus de tòners i cartutxos de tinta</t>
  </si>
  <si>
    <t>Per a l'enviament de correu intern només fem servir sobre reutilitzables</t>
  </si>
  <si>
    <t>Tot el personal disposa de got/tassa/ampolla propis, i s'ha prescindit dels gots d'un sol ús</t>
  </si>
  <si>
    <t>El personal de nova incorporació és informat de la iniciativa</t>
  </si>
  <si>
    <t>Tot el personal haurà fet una sessió de nova incorporació sobre la iniciativa que inclou, entre altres aspectes (en el cas de personal de nova incorporació, serà una sessió d'acollida): 
•  Visita guiada per veure la ubicació de material reutilitzable, papereres de selectiva, i punts de recollida d'altres residus.
•  Configuració de l'equip de treball per a la impressió a doble cara, i utilització de l'opció de doble cara en l'equip d'impressió i còpia.
•  Material d'oficina de baix impacte ambiental disponible.
•  Procediments i instruccions de treball per evitar el consum de paper.
•  Informació sobre les alternatives de transport de baixes emissions per accedir al centre.
•  Possibilitat d'adherir-se a la iniciativa per algun dels mitjans previstos.</t>
  </si>
  <si>
    <t>El personal que participa en el programa formació sobre al menys un tema de sostenibilitat ambiental: gestió de residus, consum responsable, estalvi energètic, mobilitat sostenible, canvi climàtic, economia circular, etc.</t>
  </si>
  <si>
    <t>El personal que participa en el programa formació sobre al menys dos temes de sostenibilitat ambiental: gestió de residus, consum responsable, estalvi energètic, mobilitat sostenible, canvi climàtic, economia circular, etc.</t>
  </si>
  <si>
    <t>El personal que participa en el programa formació sobre al menys tres temes de sostenibilitat ambiental: gestió de residus, consum responsable, estalvi energètic, mobilitat sostenible, canvi climàtic, economia circular, etc.</t>
  </si>
  <si>
    <t>El personal que participa en el programa formació sobre al menys quatre temes de sostenibilitat ambiental: gestió de residus, consum responsable, estalvi energètic, mobilitat sostenible, canvi climàtic, economia circular, etc.</t>
  </si>
  <si>
    <t>Els ordinadors i els equips d'impressió tenen activat el mode de suspensió quan passen més de 5 minuts sense activitat</t>
  </si>
  <si>
    <t>Energia</t>
  </si>
  <si>
    <t>Els ordinadors i monitors queden apagats al final de la jornada</t>
  </si>
  <si>
    <t>Els sistemes de climatització centralitzats estan regulats amb les temperatures de consigna que fixa la normativa vigent</t>
  </si>
  <si>
    <t>Els equips de climatització amb control individualitzat disposen de senyalització amb les temperatures de referència que cal respectar d'acord amb la normativa vigent</t>
  </si>
  <si>
    <t>Els missatges d'estalvi energètic referits a climatització, il·luminació i ús d'equips electrònics es troben visibles per a tothom</t>
  </si>
  <si>
    <t>En la compra de material d'oficina de paper (notes adhesives, quaderns, etc.), optem per l'opció de paper reciclat</t>
  </si>
  <si>
    <t>En la compra de material d'oficina d'escriptura (bolígrafs, retoladors, marcadors, etc.), optem per l'opció recarregable</t>
  </si>
  <si>
    <t>En la compra de material d'oficina d'escriptura (bolígrafs, retoladors, marcadors, etc.), optem per models fabricats amb material reciclat</t>
  </si>
  <si>
    <t>El material d'oficina d'ús esporàdic (grapadores, perfora de sobretaula, tisores, cúters, etc.) és d'ús compatit, no personal</t>
  </si>
  <si>
    <t>Es disposa d'un petit espai per a posar a disposició de tothom el material d'oficina d'assignació personal que ja no es fa servir (arxivadors, clips, bolígrafs, etc.)</t>
  </si>
  <si>
    <t>Quan es demana servei de càtering per a alguna activitat, s'inclouen els següents criteris: 
•  En cas que s'ofereixin coberteria, cristalleria i/o vaixella, seran reutilitzables.
•  L'aigua se serveix en gerres de vidre reutilitzable, mai envasada.
•  Els vehicles utilitzats per al transport són, com a mínim, etiqueta C de la DGT.
•  En cas que s'ofereixin tovallons d'un sol ús, seran de paper reciclat.
•  L'empresa disposa de papereres per separar els residus que es generin durant el servei.
•  El cafè serà de comerç just.
•  S'ofereix opció de menú vegetarià.
•  L'empresa informa dels criteris ambientals que s'han incorporat en el servei de càtering.</t>
  </si>
  <si>
    <t>Quan es demana servei de càtering per a alguna activitat, s'inclouen els següents criteris (a més dels indicats en els nivells anteriors): 
•  Les begudes fredes se serveixen en ampolles de vidre.
•  Les racions dels aliments seran petites per reduir el malbaratament.
•  L'empresa disposa d'una segona via per donar sortida als aliments sobrants, ja sigui amb donació a entitats socials o oferint-los a preu reduït per mitjans propis o a través d'una aplicació mòbil.
•  Els principals ingredients utilitzats per al servei són de temporada, per minimitzar el transport.
•  Els productes de pastisseria estan lliures d'oli de palma.
•  Per a l'elaboració dels aliments no s'utilitzen ingredients que hagin d'estar etiquetats per contenir organismes modificats genèticament.</t>
  </si>
  <si>
    <t>Quan es demana servei de càtering per a alguna activitat, s'inclouen els següents criteris (a més dels indicats en els nivells anteriors): 
•  Tovallons i estovalles seran de tela.
•  Els vehicles utilitzats per al transport són, com a mínim, etiqueta ECO de la DGT.
•  Els aliments que s'ofereixin seran principalment de quilòmetre zero.
•  A més del cafè, altres begudes calentes (infusions, xocolata, etc.) i productes (sucre), seran de comerç just.
•  Com a mínim un 10% en pes dels productes que s'ofereixen tenen certificació de producció ecològica.
•  Els aliments servits no inclouen carn vermella.</t>
  </si>
  <si>
    <t>Quan es demana servei de càtering per a alguna activitat, s'inclouen els següents criteris (a més dels indicats en els nivells anteriors): 
•  Els productes es transporten en elements reutilitzables (caixes, safates, etc.).
•  Els vehicles utilitzats per al transport no generen emissions, disposant d'etiqueta 0 de la DGT.
•  S'ofereix una opció de menú ecològic que, com a mínim, inclou un 75% en pes de productes amb certificació de producció ecològica.
•  En el cas del peix, se serveixen espècies herbívores, o pescades o produïdes de manera sostenible, com per exemple les que disposen de certificació ASC o MSC.</t>
  </si>
  <si>
    <t>Anualment es revisa el correu en paper entrant per suprimir les subscripcions a catàlegs o materials innecessaris</t>
  </si>
  <si>
    <t>Per als catàlegs o materials necessaris, se substitueix la versió en paper per la versió digital</t>
  </si>
  <si>
    <t>En cas que n'hi hagi, els condiments d'ús comunitari (sucre, sal, etc.) es troben en dispensadors, mai en envasos d'un sol ús o en sobres individuals</t>
  </si>
  <si>
    <t>Es disposa de vaixella reutilitzable per a l’activitat habitual. Quan no sigui possible disposar de vaixella reutilitzable per a actes o esdeveniments, el material d'un sol ús serà compostable</t>
  </si>
  <si>
    <t>Es disposa de vaixella reutilitzable per a l’activitat habitual, així com per a actes o esdeveniments. Quan la vaixella pròpia no sigui suficient per a actes o esdeveniments amb elevat nombre d’assistents, es pot demanar vaixella en préstec, o contractar un servei de lloguer i rentat de vaixella</t>
  </si>
  <si>
    <t>Anualment s'organitza una activitat interna (esmorzar, dinar, projecció audiovidual, etc.) sobre temes de residus, energia, salut, benestar, etc.</t>
  </si>
  <si>
    <t>Les ofertes laborals inclouen informació sobre aquest programa</t>
  </si>
  <si>
    <t>Les convocatòries de reunions presencials inclouen un recordatori de portar la tassa, got o ampolla reutilitzables</t>
  </si>
  <si>
    <t>El pla personal de teletreball inclou accions de sostenibilitat (com a mínim una de cada àmbit en el nivell 0)</t>
  </si>
  <si>
    <t>El pla personal de teletreball inclou accions de sostenibilitat (com a mínim una de cada àmbit en el nivell 1)</t>
  </si>
  <si>
    <t>El pla personal de teletreball inclou accions de sostenibilitat (com a mínim una de cada àmbit en el nivell 2)</t>
  </si>
  <si>
    <t>El pla personal de teletreball inclou accions de sostenibilitat (com a mínim una de cada àmbit en el nivell 3)</t>
  </si>
  <si>
    <t>El butlletí intern, en cas que existeixi, inclou informació d'aquest programa</t>
  </si>
  <si>
    <t>Es disposa d'un tauler informatiu en un espai comú altament visible</t>
  </si>
  <si>
    <t>Per als desplaçaments locals es fan servir mitjans de transport de baixes emissions (a peu, bicicleta i altres VMP, transport públic)</t>
  </si>
  <si>
    <t>Mobilitat</t>
  </si>
  <si>
    <t>S'ha fixat un límit de distància o temps per sota del qual els desplaçaments no es poden fer en avió, en cas que existeixi alternativa</t>
  </si>
  <si>
    <t>Es disposa d'una bicicleta per a desplaçaments del personal de la biblioteca per motius de feina</t>
  </si>
  <si>
    <t>Els petits electrodomèstics d'ús comú (microones, cafeteres, etc.), disposen d'un temporitzador o d'un interruptor que permeti desconnectar-los</t>
  </si>
  <si>
    <t>Es fa una acció per promoure l'ús de les escales en comptes de l'ascensor, en cas que n'hi hagi</t>
  </si>
  <si>
    <t>Salut i benestar</t>
  </si>
  <si>
    <t>S'organitza una activitat saludable de curta durada cada setmana (pausa activa, minitallers de salut, micro-caminada, etc.)</t>
  </si>
  <si>
    <t>Es promou que les persones participants comparteixin consells o bones pràctiques en línia amb els objectius del programa, a través dels canals disponibles (tauler, butlletí, grup en línia, etc.)</t>
  </si>
  <si>
    <t>Abans de comprar mobiliari es comprova si n'hi ha disponible a l'edifici, a l'organització o en borses de material reutilitzable/subproductes</t>
  </si>
  <si>
    <t>Quan s'encarreguen publicacions externes, s'estableixen com a mínim els següents criteris:
•  Utilització de tintes amb base vegetal, sempre que sigui possible.
•  Impressió en paper que tingui com a mínim un 30% de contingut reciclat.
•  Cobertes sense o amb pocs vernissos i recobriments.</t>
  </si>
  <si>
    <t>Quan s'encarreguen publicacions externes, s'estableix a més dels criteris fixats per al nivell 2, que les impressions es facin en paper que contingui com a mínim un 50% de contingut reciclat</t>
  </si>
  <si>
    <t>Al menys un 60% de les persones participants al programa es desplacen fins a la feina en un mode de transport de baixes emissions (a peu, bicicleta i altres VMP, transport públic, cotxe compartit)</t>
  </si>
  <si>
    <t>Al menys un 75% de les persones participants al programa es desplacen fins a la feina en un mode de transport de baixes emissions (a peu, bicicleta i altres VMP, transport públic, cotxe compartit)</t>
  </si>
  <si>
    <t>Al menys un 90% de les persones participants al programa es desplacen fins a la feina en un mode de transport de baixes emissions (a peu, bicicleta i altres VMP, transport públic, cotxe compartit)</t>
  </si>
  <si>
    <t>Abans de gestionar mobiliari, equipament o material com a residu, es comprova si es pot reutilitzar a l'edifici o a l'organització, o s'ofereix a través de borses de material reutilitzable/subproductes</t>
  </si>
  <si>
    <t>Les piles d'un sol ús s'han substituït per piles recarregables en tots els equips</t>
  </si>
  <si>
    <t>En la compra de nou material (per exemple, equipaments electrònics), es prioritza que sigui reacondicionat i de segona mà o es tenen en compte criteris com la reparabilitat i modularitat</t>
  </si>
  <si>
    <t>Anualment s'organitza una activitat Residu Zero en que les i els assistents reben consells per a un estil de vida sense residus</t>
  </si>
  <si>
    <t>Anualment s'organitza un "mercat d'intercanvi" entre les persones participants en el projecte</t>
  </si>
  <si>
    <t>A les reunions d'equip s'informa de les novetats sobre el programa de sostenibilitat</t>
  </si>
  <si>
    <t>S'ha dut a terme una auditoria de residus en els últims 4 anys, o s'ha actualitzat</t>
  </si>
  <si>
    <t>S'utilitza la videoconferència com a primera opció per les reunions, per tal d'evitar desplaçaments</t>
  </si>
  <si>
    <t>Les reunions presencials es programen a primera o a darrera hora de la jornada, per evitar trajectes addicionals</t>
  </si>
  <si>
    <t>S'envien recordatoris d'energia al personal abans de les vacances i dels períodes festius</t>
  </si>
  <si>
    <t>Les màquines de venda automàtica inclouen productes alternatius més saludables</t>
  </si>
  <si>
    <t>Es promou que el personal participi cada setmana en el dia de la fruita</t>
  </si>
  <si>
    <t>Es promou que el personal participi cada setmana en el dia sense ultraprocessats</t>
  </si>
  <si>
    <t>Es promou que el personal participi cada setmana en el dia sense carn</t>
  </si>
  <si>
    <t>El personal ha fet un curs sobre prevenció de riscos laborals que inclogui un apartat d'ergonomia, i s'han fet els ajustos recomenats al lloc de treball</t>
  </si>
  <si>
    <t>No es compra aigua en envasos d'un sol ús a càrrec del pressupost de la biblioteca</t>
  </si>
  <si>
    <t>No es compra aigua en envasos d'un sol ús en cap cas. L'aigua disponible es troba en dispensadors amb envasos retornables, o en vidre retornable</t>
  </si>
  <si>
    <t>Es disposa de font d'aigua d'aixeta (amb filtre si és necessari), en comptes de dispensadors o fonts d'osmosi</t>
  </si>
  <si>
    <t>Les fonts d'aigua estan adaptades per a persones amb mobilitat reduïda</t>
  </si>
  <si>
    <t>S'ha fixat un objectiu de reducció progressiva del consum de paper (es proposa un 10% el primer any, i un 5% els 3 anys següents)</t>
  </si>
  <si>
    <t>La direcció/gerència es compromet a enviar un correu electrònic al personal de la biblioteca on es posa en marxa el programa</t>
  </si>
  <si>
    <t>La persona responsable de la biblioteca ha treballat amb Recursos Humans per incloure informació sobre les polítiques i objectius ambientals del programa en els nous processos de contractació</t>
  </si>
  <si>
    <t>S'ha posat una llista de verificació de tancament de les estacions de treball del personal i altres equipaments (equips d'impressió, sistema de climatització, etc.), en un lloc centralitzat molt visible (per exemple, a prop/a la porta per anotar en sortir de l'oficina). Com a mínim, caldrà emplenar la verificació abans de caps de setmana, festius, tancaments o vacances</t>
  </si>
  <si>
    <t xml:space="preserve">S'han suprimit totes les impressores individuals, i s'han substituït per una impressora comuna </t>
  </si>
  <si>
    <t>Les bombetes de làmpades de sobretaula s'han substituït per LEDs</t>
  </si>
  <si>
    <t>Els canals de comunicació on s'informa sobre la biblioteca inclouen dades sobre accés en transport públic i mitjans de transport de baixes emissions</t>
  </si>
  <si>
    <t>Es disposa d'aparcaments segurs per a vehicles de mobilitat personal a l'interior del recinte o de l'edifici (amb sistemes de tancament individualitzat, tipus armariet)</t>
  </si>
  <si>
    <t>Es disposa d'aparcaments per a vehicles de mobilitat personal tipus U invertida</t>
  </si>
  <si>
    <t>Per al servei de transport intern de llibres i paqueteria, sigui propi o d'una empresa subcontractada, s'utilitza un vehicle amb etiqueta B de la DGT</t>
  </si>
  <si>
    <t>Per al servei de transport intern de llibres i paqueteria, sigui propi o d'una empresa subcontractada, s'utilitza un vehicle amb etiqueta C de la DGT</t>
  </si>
  <si>
    <t>Per al servei de transport intern de llibres i paqueteria, sigui propi o d'una empresa subcontractada, s'utilitza un vehicle amb etiqueta ECO de la DGT</t>
  </si>
  <si>
    <t>Per al servei de transport intern de llibres i paqueteria, sigui propi o d'una empresa subcontractada, s'utilitza un vehicle de zero emissions (etiqueta 0 de la DGT)</t>
  </si>
  <si>
    <t>L'electricitat consumida prové de fonts d'energia 100% renovable, amb certificat de garantia d'origen</t>
  </si>
  <si>
    <t>Es disposa com a mínim d'un lavabo adaptat per a l'ús de productes menstruals sostenibles, que inclogui:
•  Presència d’aixeta en el mateix compartiment individual del vàter.
•  Aprovisionament de sabó (preferiblement amb pH neutre i lliure d’additius com fragàncies o colorants) i paper de vàter (preferiblement reciclat i lliure d’additius com fragàncies o colorants).
•  Presència de paperera amb servei periòdic de buidatge i gestió adequada dels residus. En el cas del tèxtil sanitari o productes menstruals d’un sol ús, han d’anar a la fracció resta.
•  Servei de neteja garantint la netedat de l’espai i condicions d’higiene adequades.
•  Garantia del bon estat i funcionament de la infraestructura fixa com cadena del vàter, llum i sistema de tancament de la porta.</t>
  </si>
  <si>
    <t>El lavabo adaptat per a l'ús de productes menstruals sostenibles està senyalitzat, es promou l’ús dels productes reutilitzables i se’n donen a conèixer els beneficis respecte als productes d’un sol ús</t>
  </si>
  <si>
    <t>S'aprofita la llum natural, apagant lluminàries sempre que sigui possible (més de 200 lux en zones de prestatgeria, més de 500 lux en zones de lectura, i més de 1000 lux en espais d'altes necessitats)</t>
  </si>
  <si>
    <t>S'aprofita la ventilació natural sempre que és possible</t>
  </si>
  <si>
    <t>S'utilitzen persianes, cortines i altres elements mòbils de protecció per reduir la radiació incident i l'ús de climatització</t>
  </si>
  <si>
    <t>Quan es programa una activitat o esdeveniment, inclou bones pràctiques d'estalvi energètic i reducció d'emissions</t>
  </si>
  <si>
    <t>Quan es programa una activitat o esdeveniment amb públic, es calculen les emissions que comporta</t>
  </si>
  <si>
    <t>Es disposa de dades de consum energètic diferenciades per: climatització, il·luminació i equips elèctrònics. En cas que no es tingui accés a dades diferenciades, s'ha dut a terme una estimació del consum d'energia en els últims 4 anys, o s'ha actualitzat</t>
  </si>
  <si>
    <t>Quan es compren monitors, ordinadors o altres equips electrònics, es seleccionen models energèticament eficients</t>
  </si>
  <si>
    <t>Es disposa de contactes de referència per comunicar situacions de malbaratament d'aigua o energia, fer consultes sobre gestió de residus o compra responsable, fer propostes d'acció en sostenibilitat, etc.</t>
  </si>
  <si>
    <t>S'han instal·lat als equips de treball tipografies "eco" per reduir el consum de tinta/tòner</t>
  </si>
  <si>
    <t>S'han instal·lat als equips de treball tipografies que contribueixen a causes socials</t>
  </si>
  <si>
    <t>Es fan servir tipografies ecosocials en els documents que després s'hauran d'imprimir</t>
  </si>
  <si>
    <t>Es fa compostatge dels residus de la fracció matèria orgànica recollits a la biblioteca</t>
  </si>
  <si>
    <t>Com a mínim un 25% dels tràmits actius amb la biblioteca es troben disponibles en format electrònic</t>
  </si>
  <si>
    <t>Com a mínim un 50% dels tràmits actius amb la biblioteca es troben disponibles en format electrònic</t>
  </si>
  <si>
    <t>Com a mínim un 75% dels tràmits actius amb la biblioteca es troben disponibles en format electrònic</t>
  </si>
  <si>
    <t>Tots els tràmits actius amb la biblioteca es troben disponibles en format electrònic</t>
  </si>
  <si>
    <t>Com a mínim un 25% de les publicacions generades per la biblioteca es fan només en format digital</t>
  </si>
  <si>
    <t>Com a mínim un 50% de les publicacions generades per la biblioteca es fan només en format digital</t>
  </si>
  <si>
    <t>Com a mínim un 75% de les publicacions generades per la biblioteca es fan només en format digital</t>
  </si>
  <si>
    <t>Les publicacions generades per la biblioteca es fan només en format digital i, si excepcionalment s'han de fer en paper, la quantitat és molt limitada</t>
  </si>
  <si>
    <t>S'han fixat uns criteris de referència per a l'elaboració dels documents de la biblioteca, orientats a reduir-ne l'extensió i el consum de paper (marges, interlineat, etc.)</t>
  </si>
  <si>
    <t>El personal que accedeix en cotxe té accés a formació sobre conducció eficient</t>
  </si>
  <si>
    <t>El personal que accedeix en cotxe ha fet accés a formació sobre conducció eficient</t>
  </si>
  <si>
    <t>Es disposa d'un inventari actualitzat el material d'oficina, per mesurar el material fungible i evitar la compra de material innecessari</t>
  </si>
  <si>
    <t>Alguna persona d'entre les participants en el projecte participa en fòrums o grups de treball sobre medi ambient o sostenibilitat, dintre de l'organització o fora</t>
  </si>
  <si>
    <t>Hem assessorat o ajudat alguna altra biblioteca per engegar aquest projecte</t>
  </si>
  <si>
    <t>Es fa difusió de la participació en el projecte en la informació a persones usuàries i tercers</t>
  </si>
  <si>
    <t>La direcció coneix els requisits legals que afecten l'activitat de la biblioteca en l'àmbit de la sostenibilitat, i vetlla pel seu compliment</t>
  </si>
  <si>
    <t>Participem o fomentem la participació en activitats de formació, informació o sensibilització de la institució sobre sostenibilitat</t>
  </si>
  <si>
    <t>Es col·labora amb associacions, entitats del tercer sector o ONGs en iniciatives socioambientals</t>
  </si>
  <si>
    <t>Ús de productes de neteja lliures de substàncies tòxiques, amb certificació ecològica, i en format concentrat o en envasos de gran format, per reduir la quantitat de residus generats i facilitar-ne el reciclatge</t>
  </si>
  <si>
    <t>Reducció de consum d'energia i emissions pels residus de dades: accions individuals de reducció de la petjada al correu electrònic, cercador, gestió d'arxius, etc.</t>
  </si>
  <si>
    <t>Reducció de consum d'energia i emissions pels residus de dades: processos de neteja periòdics en entorns de treballs comuns</t>
  </si>
  <si>
    <t>S'apliquen criteris de compra verda o de material reutilitzat en al menys una d'aquestes categories de productes: material d'oficina i fungible, mobiliari, equips electrònics</t>
  </si>
  <si>
    <t>S'apliquen criteris de compra verda o de material reutilitzat en al menys dues d'aquestes categories de productes: material d'oficina i fungible, mobiliari, equips electrònics</t>
  </si>
  <si>
    <t>S'apliquen criteris de compra verda o de material reutilitzat en les tres aquestes categories de productes següents: material d'oficina i fungible, mobiliari, equips electrònics</t>
  </si>
  <si>
    <t>Servei de préstec d'objectes i equipament electrònic, amb material específic d'interès per als usuaris de la biblioteca</t>
  </si>
  <si>
    <t>Caixa d'eines de sostenibilitat per a biblioteques. Panell de seguiment</t>
  </si>
  <si>
    <t>Resultats de l'autoavaluació</t>
  </si>
  <si>
    <t>Fase</t>
  </si>
  <si>
    <t>Punts requerits</t>
  </si>
  <si>
    <t>Fase actual</t>
  </si>
  <si>
    <t>Punts assolits</t>
  </si>
  <si>
    <t>Punts per la següent fase</t>
  </si>
  <si>
    <t>Actuacions implantades per àmbit i nivell d'impacte</t>
  </si>
  <si>
    <t>Progrès per àmbit i nivell d'impacte</t>
  </si>
  <si>
    <t>Total</t>
  </si>
  <si>
    <t>Actuacions disponibles per àmbit i nivell d'impacte</t>
  </si>
  <si>
    <t>Puntuació assolida per àmbit i nivell d'impacte</t>
  </si>
  <si>
    <t>Puntuació màxima per àmbit i nivell d'impacte</t>
  </si>
  <si>
    <t>Nombre d'actuacions per estat d'implantació</t>
  </si>
  <si>
    <t>No aplicable</t>
  </si>
  <si>
    <t>Pendent</t>
  </si>
  <si>
    <t>En curs</t>
  </si>
  <si>
    <t>Finalitzada</t>
  </si>
  <si>
    <t>Oficina de Seguretat, Salut i Medi Ambient (OSSMA - 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</si>
</sst>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Dotum"/>
    </font>
    <font>
      <b/>
      <sz val="13"/>
      <color theme="0"/>
      <name val="Dotum"/>
    </font>
    <font>
      <sz val="13"/>
      <color theme="0"/>
      <name val="Dotum"/>
    </font>
    <font>
      <b/>
      <sz val="12"/>
      <color theme="1"/>
      <name val="Dotum"/>
    </font>
    <font>
      <sz val="12"/>
      <color theme="1"/>
      <name val="Dotum"/>
    </font>
    <font>
      <b/>
      <sz val="11"/>
      <color theme="1"/>
      <name val="Dotum"/>
    </font>
    <font>
      <sz val="11"/>
      <color theme="1"/>
      <name val="Dotum"/>
      <family val="2"/>
    </font>
    <font>
      <b/>
      <sz val="11"/>
      <color rgb="FF000000"/>
      <name val="Dotum"/>
      <family val="2"/>
    </font>
    <font>
      <b/>
      <sz val="10"/>
      <color theme="1"/>
      <name val="Dotum"/>
      <family val="2"/>
      <charset val="129"/>
    </font>
  </fonts>
  <fills count="9">
    <fill>
      <patternFill patternType="none"/>
    </fill>
    <fill>
      <patternFill patternType="gray125"/>
    </fill>
    <fill>
      <patternFill patternType="solid">
        <fgColor theme="0" tint="-0.149998474074526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92D050"/>
        <bgColor indexed="64"/>
      </patternFill>
    </fill>
  </fills>
  <borders count="5">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s>
  <cellStyleXfs count="2">
    <xf numFmtId="0" fontId="0" fillId="0" borderId="0"/>
    <xf numFmtId="0" fontId="2" fillId="0" borderId="0" applyNumberFormat="0" applyFill="0" applyBorder="0" applyAlignment="0" applyProtection="0"/>
  </cellStyleXfs>
  <cellXfs count="42">
    <xf numFmtId="0" fontId="0" fillId="0" borderId="0" xfId="0"/>
    <xf numFmtId="0" fontId="0" fillId="0" borderId="0" xfId="0" applyAlignment="1">
      <alignment wrapText="1"/>
    </xf>
    <xf numFmtId="0" fontId="1" fillId="2" borderId="0" xfId="0" applyFont="1" applyFill="1" applyAlignment="1">
      <alignment wrapText="1"/>
    </xf>
    <xf numFmtId="0" fontId="1" fillId="2" borderId="0" xfId="0" applyFont="1" applyFill="1"/>
    <xf numFmtId="0" fontId="1" fillId="0" borderId="0" xfId="0" applyFont="1"/>
    <xf numFmtId="0" fontId="1" fillId="2" borderId="0" xfId="0" applyFont="1" applyFill="1" applyAlignment="1">
      <alignment horizontal="center"/>
    </xf>
    <xf numFmtId="0" fontId="0" fillId="0" borderId="0" xfId="0" applyAlignment="1">
      <alignment horizontal="center"/>
    </xf>
    <xf numFmtId="0" fontId="3" fillId="0" borderId="0" xfId="0" applyFont="1"/>
    <xf numFmtId="0" fontId="5" fillId="3" borderId="0" xfId="0" applyFont="1" applyFill="1"/>
    <xf numFmtId="0" fontId="3" fillId="3" borderId="0" xfId="0" applyFont="1" applyFill="1"/>
    <xf numFmtId="0" fontId="6" fillId="5" borderId="0" xfId="0" applyFont="1" applyFill="1"/>
    <xf numFmtId="0" fontId="7" fillId="5" borderId="0" xfId="0" applyFont="1" applyFill="1"/>
    <xf numFmtId="0" fontId="7" fillId="0" borderId="0" xfId="0" applyFont="1"/>
    <xf numFmtId="0" fontId="6" fillId="6" borderId="0" xfId="0" applyFont="1" applyFill="1"/>
    <xf numFmtId="0" fontId="6" fillId="6" borderId="1" xfId="0" applyFont="1" applyFill="1" applyBorder="1"/>
    <xf numFmtId="0" fontId="7" fillId="7" borderId="3" xfId="0" applyFont="1" applyFill="1" applyBorder="1"/>
    <xf numFmtId="0" fontId="6" fillId="7" borderId="4" xfId="0" applyFont="1" applyFill="1" applyBorder="1" applyAlignment="1">
      <alignment horizontal="right"/>
    </xf>
    <xf numFmtId="0" fontId="7" fillId="0" borderId="0" xfId="0" applyFont="1" applyAlignment="1">
      <alignment horizontal="left"/>
    </xf>
    <xf numFmtId="0" fontId="7" fillId="0" borderId="0" xfId="0" applyFont="1" applyAlignment="1">
      <alignment horizontal="center"/>
    </xf>
    <xf numFmtId="0" fontId="7" fillId="6" borderId="1" xfId="0" applyFont="1" applyFill="1" applyBorder="1"/>
    <xf numFmtId="0" fontId="7" fillId="7" borderId="4" xfId="0" applyFont="1" applyFill="1" applyBorder="1"/>
    <xf numFmtId="0" fontId="7" fillId="7" borderId="1" xfId="0" applyFont="1" applyFill="1" applyBorder="1"/>
    <xf numFmtId="0" fontId="7" fillId="7" borderId="2" xfId="0" applyFont="1" applyFill="1" applyBorder="1"/>
    <xf numFmtId="0" fontId="3" fillId="4" borderId="0" xfId="0" applyFont="1" applyFill="1"/>
    <xf numFmtId="0" fontId="8" fillId="0" borderId="0" xfId="0" applyFont="1"/>
    <xf numFmtId="2" fontId="3" fillId="0" borderId="0" xfId="0" applyNumberFormat="1" applyFont="1"/>
    <xf numFmtId="2" fontId="8" fillId="0" borderId="0" xfId="0" applyNumberFormat="1" applyFont="1"/>
    <xf numFmtId="9" fontId="3" fillId="0" borderId="0" xfId="0" applyNumberFormat="1" applyFont="1"/>
    <xf numFmtId="0" fontId="3" fillId="0" borderId="0" xfId="0" applyFont="1" applyAlignment="1">
      <alignment horizontal="right"/>
    </xf>
    <xf numFmtId="0" fontId="3" fillId="0" borderId="0" xfId="0" applyFont="1" applyAlignment="1">
      <alignment horizontal="right" wrapText="1"/>
    </xf>
    <xf numFmtId="1" fontId="3" fillId="0" borderId="0" xfId="0" applyNumberFormat="1" applyFont="1"/>
    <xf numFmtId="0" fontId="6" fillId="6" borderId="0" xfId="0" applyFont="1" applyFill="1" applyAlignment="1">
      <alignment horizontal="right"/>
    </xf>
    <xf numFmtId="0" fontId="4" fillId="3" borderId="0" xfId="0" applyFont="1" applyFill="1" applyAlignment="1">
      <alignment vertical="center"/>
    </xf>
    <xf numFmtId="0" fontId="6" fillId="5" borderId="0" xfId="0" applyFont="1" applyFill="1" applyAlignment="1">
      <alignment vertical="center"/>
    </xf>
    <xf numFmtId="0" fontId="8" fillId="4" borderId="0" xfId="0" applyFont="1" applyFill="1" applyAlignment="1">
      <alignment vertical="center"/>
    </xf>
    <xf numFmtId="2" fontId="7" fillId="0" borderId="0" xfId="0" applyNumberFormat="1" applyFont="1"/>
    <xf numFmtId="0" fontId="9" fillId="0" borderId="0" xfId="0" applyFont="1"/>
    <xf numFmtId="0" fontId="3" fillId="8" borderId="0" xfId="0" applyFont="1" applyFill="1"/>
    <xf numFmtId="0" fontId="8" fillId="8" borderId="0" xfId="0" applyFont="1" applyFill="1" applyAlignment="1">
      <alignment vertical="center"/>
    </xf>
    <xf numFmtId="0" fontId="10" fillId="0" borderId="0" xfId="0" applyFont="1"/>
    <xf numFmtId="0" fontId="3" fillId="0" borderId="0" xfId="0" applyFont="1" applyAlignment="1">
      <alignment horizontal="left" wrapText="1"/>
    </xf>
    <xf numFmtId="0" fontId="11" fillId="0" borderId="0" xfId="0" applyFont="1" applyAlignment="1">
      <alignment horizontal="left" wrapText="1"/>
    </xf>
  </cellXfs>
  <cellStyles count="2">
    <cellStyle name="Hyperlink" xfId="1" xr:uid="{00000000-000B-0000-0000-000008000000}"/>
    <cellStyle name="Normal" xfId="0" builtinId="0"/>
  </cellStyles>
  <dxfs count="0"/>
  <tableStyles count="0" defaultTableStyle="TableStyleMedium2" defaultPivotStyle="PivotStyleLight16"/>
  <colors>
    <mruColors>
      <color rgb="FFE8233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1695450</xdr:colOff>
      <xdr:row>0</xdr:row>
      <xdr:rowOff>752475</xdr:rowOff>
    </xdr:to>
    <xdr:pic>
      <xdr:nvPicPr>
        <xdr:cNvPr id="3" name="Imatge 2">
          <a:extLst>
            <a:ext uri="{FF2B5EF4-FFF2-40B4-BE49-F238E27FC236}">
              <a16:creationId xmlns:a16="http://schemas.microsoft.com/office/drawing/2014/main" id="{B1E55150-1CFF-FC56-E6E4-466469224F1F}"/>
            </a:ext>
          </a:extLst>
        </xdr:cNvPr>
        <xdr:cNvPicPr>
          <a:picLocks noChangeAspect="1"/>
        </xdr:cNvPicPr>
      </xdr:nvPicPr>
      <xdr:blipFill>
        <a:blip xmlns:r="http://schemas.openxmlformats.org/officeDocument/2006/relationships" r:embed="rId1"/>
        <a:stretch>
          <a:fillRect/>
        </a:stretch>
      </xdr:blipFill>
      <xdr:spPr>
        <a:xfrm>
          <a:off x="0" y="0"/>
          <a:ext cx="6334125" cy="752475"/>
        </a:xfrm>
        <a:prstGeom prst="rect">
          <a:avLst/>
        </a:prstGeom>
      </xdr:spPr>
    </xdr:pic>
    <xdr:clientData/>
  </xdr:twoCellAnchor>
  <xdr:twoCellAnchor editAs="oneCell">
    <xdr:from>
      <xdr:col>8</xdr:col>
      <xdr:colOff>419100</xdr:colOff>
      <xdr:row>0</xdr:row>
      <xdr:rowOff>9525</xdr:rowOff>
    </xdr:from>
    <xdr:to>
      <xdr:col>11</xdr:col>
      <xdr:colOff>304800</xdr:colOff>
      <xdr:row>0</xdr:row>
      <xdr:rowOff>425577</xdr:rowOff>
    </xdr:to>
    <xdr:pic>
      <xdr:nvPicPr>
        <xdr:cNvPr id="2" name="Imatge 1">
          <a:extLst>
            <a:ext uri="{FF2B5EF4-FFF2-40B4-BE49-F238E27FC236}">
              <a16:creationId xmlns:a16="http://schemas.microsoft.com/office/drawing/2014/main" id="{13D63EF4-3228-0697-FE59-63C6E4DC64C4}"/>
            </a:ext>
          </a:extLst>
        </xdr:cNvPr>
        <xdr:cNvPicPr>
          <a:picLocks noChangeAspect="1"/>
        </xdr:cNvPicPr>
      </xdr:nvPicPr>
      <xdr:blipFill>
        <a:blip xmlns:r="http://schemas.openxmlformats.org/officeDocument/2006/relationships" r:embed="rId2"/>
        <a:stretch>
          <a:fillRect/>
        </a:stretch>
      </xdr:blipFill>
      <xdr:spPr>
        <a:xfrm>
          <a:off x="6953250" y="9525"/>
          <a:ext cx="1200150" cy="41605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scar Marcos Valiente" id="{3D9D74E1-293D-4A88-89BC-65A29FFFA527}" userId="S::omarcos@ub.edu::4236f770-ac01-4d42-95c2-0c24df8b90f4" providerId="AD"/>
</personList>
</file>

<file path=xl/theme/theme1.xml><?xml version="1.0" encoding="utf-8"?>
<a:theme xmlns:a="http://schemas.openxmlformats.org/drawingml/2006/main" name="Office 2013: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14" dT="2023-07-17T11:55:30.60" personId="{3D9D74E1-293D-4A88-89BC-65A29FFFA527}" id="{54630030-901D-44E5-BC31-1A03843FECF1}">
    <text>https://www.barcelona.cat/barcelonasostenible/ca/entitats-i-empreses/bulleti/644/nova-eina-clean-co2-per-al-calcul-demissions-dactes-en-linia</text>
  </threadedComment>
  <threadedComment ref="A118" dT="2023-07-17T12:53:31.09" personId="{3D9D74E1-293D-4A88-89BC-65A29FFFA527}" id="{2F988304-0D65-4A77-A9A0-CA6C22A0F644}">
    <text>Ryman Eco, Spranq Ecofont, o equivalents.</text>
  </threadedComment>
  <threadedComment ref="A119" dT="2023-07-17T12:53:31.09" personId="{3D9D74E1-293D-4A88-89BC-65A29FFFA527}" id="{BDA03841-F045-452E-A503-FE0E2A258332}">
    <text>Klima, Anna, Homelessfont, o equivalents.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95F58-CD96-4869-ABAF-DB564FF69A70}">
  <dimension ref="A1:T82"/>
  <sheetViews>
    <sheetView tabSelected="1" workbookViewId="0">
      <selection activeCell="O2" sqref="O2"/>
    </sheetView>
  </sheetViews>
  <sheetFormatPr defaultRowHeight="13.5" x14ac:dyDescent="0.15"/>
  <cols>
    <col min="1" max="1" width="26.140625" style="7" customWidth="1"/>
    <col min="2" max="2" width="8" style="7" customWidth="1"/>
    <col min="3" max="3" width="9.140625" style="7" bestFit="1" customWidth="1"/>
    <col min="4" max="6" width="5.7109375" style="7" customWidth="1"/>
    <col min="7" max="7" width="9.140625" style="7"/>
    <col min="8" max="8" width="28.42578125" style="7" customWidth="1"/>
    <col min="9" max="9" width="6.42578125" style="7" customWidth="1"/>
    <col min="10" max="10" width="6.85546875" style="7" customWidth="1"/>
    <col min="11" max="13" width="6.42578125" style="7" customWidth="1"/>
    <col min="14" max="14" width="9.140625" style="7"/>
    <col min="15" max="15" width="16" style="7" customWidth="1"/>
    <col min="16" max="20" width="6" style="7" customWidth="1"/>
    <col min="21" max="16384" width="9.140625" style="7"/>
  </cols>
  <sheetData>
    <row r="1" spans="1:13" ht="60.75" customHeight="1" x14ac:dyDescent="0.15">
      <c r="I1" s="41" t="s">
        <v>177</v>
      </c>
      <c r="J1" s="40"/>
      <c r="K1" s="40"/>
      <c r="L1" s="40"/>
      <c r="M1" s="40"/>
    </row>
    <row r="2" spans="1:13" ht="18.75" customHeight="1" x14ac:dyDescent="0.15">
      <c r="A2" s="32" t="s">
        <v>159</v>
      </c>
      <c r="B2" s="8"/>
      <c r="C2" s="8"/>
      <c r="D2" s="8"/>
      <c r="E2" s="8"/>
      <c r="F2" s="8"/>
      <c r="G2" s="9"/>
      <c r="H2" s="9"/>
      <c r="I2" s="9"/>
      <c r="J2" s="9"/>
      <c r="K2" s="9"/>
      <c r="L2" s="9"/>
      <c r="M2" s="9"/>
    </row>
    <row r="4" spans="1:13" ht="14.25" x14ac:dyDescent="0.15">
      <c r="A4" s="33" t="s">
        <v>160</v>
      </c>
      <c r="B4" s="10"/>
      <c r="C4" s="10"/>
      <c r="D4" s="10"/>
      <c r="E4" s="10"/>
      <c r="F4" s="10"/>
      <c r="G4" s="11"/>
      <c r="H4" s="11"/>
      <c r="I4" s="11"/>
      <c r="J4" s="11"/>
      <c r="K4" s="11"/>
      <c r="L4" s="11"/>
      <c r="M4" s="11"/>
    </row>
    <row r="5" spans="1:13" ht="14.25" x14ac:dyDescent="0.15">
      <c r="A5" s="12"/>
      <c r="B5" s="12"/>
      <c r="C5" s="12"/>
      <c r="D5" s="12"/>
      <c r="E5" s="12"/>
      <c r="F5" s="12"/>
      <c r="G5" s="12"/>
      <c r="H5" s="12"/>
      <c r="I5" s="12"/>
      <c r="J5" s="12"/>
      <c r="K5" s="12"/>
      <c r="L5" s="12"/>
      <c r="M5" s="12"/>
    </row>
    <row r="6" spans="1:13" ht="14.25" x14ac:dyDescent="0.15">
      <c r="A6" s="13" t="s">
        <v>161</v>
      </c>
      <c r="B6" s="13"/>
      <c r="C6" s="13"/>
      <c r="D6" s="31" t="s">
        <v>162</v>
      </c>
      <c r="E6" s="12"/>
      <c r="F6" s="12"/>
      <c r="G6" s="12"/>
      <c r="H6" s="14" t="s">
        <v>163</v>
      </c>
      <c r="I6" s="15"/>
      <c r="J6" s="16" t="str">
        <f>_xlfn.IFS(J7&lt;C7,"En procés",J7&lt;C8,0,J7&lt;C9,1,J7&lt;C10,2,J7&gt;C10,3)</f>
        <v>En procés</v>
      </c>
      <c r="L6" s="12"/>
      <c r="M6" s="12"/>
    </row>
    <row r="7" spans="1:13" ht="14.25" x14ac:dyDescent="0.15">
      <c r="A7" s="17">
        <v>0</v>
      </c>
      <c r="B7" s="12"/>
      <c r="C7" s="12">
        <f>INT(C44*0.75)</f>
        <v>10</v>
      </c>
      <c r="D7" s="18" t="str">
        <f>IF(I$33&gt;=C7,"+","-")</f>
        <v>-</v>
      </c>
      <c r="E7" s="12"/>
      <c r="F7" s="12">
        <f>C7/C44</f>
        <v>0.68965517241379315</v>
      </c>
      <c r="G7" s="12"/>
      <c r="H7" s="19" t="s">
        <v>164</v>
      </c>
      <c r="I7" s="15"/>
      <c r="J7" s="20">
        <f>I33</f>
        <v>0</v>
      </c>
      <c r="L7" s="12"/>
      <c r="M7" s="12"/>
    </row>
    <row r="8" spans="1:13" ht="14.25" x14ac:dyDescent="0.15">
      <c r="A8" s="17">
        <v>1</v>
      </c>
      <c r="B8" s="12"/>
      <c r="C8" s="12">
        <f>INT((C44+D44)*0.75)</f>
        <v>41</v>
      </c>
      <c r="D8" s="18" t="str">
        <f>IF(I$33&gt;=C8,"+","-")</f>
        <v>-</v>
      </c>
      <c r="E8" s="12"/>
      <c r="F8" s="12">
        <f>C8/(C44+D44)</f>
        <v>0.73873873873873874</v>
      </c>
      <c r="G8" s="12"/>
      <c r="H8" s="19" t="s">
        <v>165</v>
      </c>
      <c r="I8" s="21"/>
      <c r="J8" s="22">
        <f>_xlfn.IFS(J7&lt;C7,C7-J7,J7&lt;C8,C8-J7,J7&lt;C9,C9-J7,J7&lt;C10,C10-J7,J7&gt;C10,0)</f>
        <v>10</v>
      </c>
      <c r="L8" s="12"/>
      <c r="M8" s="12"/>
    </row>
    <row r="9" spans="1:13" ht="14.25" x14ac:dyDescent="0.15">
      <c r="A9" s="17">
        <v>2</v>
      </c>
      <c r="B9" s="12"/>
      <c r="C9" s="12">
        <f>INT((C44+D44+E44)*0.7)</f>
        <v>92</v>
      </c>
      <c r="D9" s="18" t="str">
        <f>IF(I$33&gt;=C9,"+","-")</f>
        <v>-</v>
      </c>
      <c r="E9" s="12"/>
      <c r="F9" s="35">
        <f>C9/SUM(C44:E44)</f>
        <v>0.69961977186311786</v>
      </c>
      <c r="G9" s="12"/>
      <c r="H9" s="12"/>
      <c r="I9" s="12"/>
      <c r="J9" s="12"/>
      <c r="K9" s="12"/>
      <c r="L9" s="12"/>
      <c r="M9" s="12"/>
    </row>
    <row r="10" spans="1:13" ht="14.25" x14ac:dyDescent="0.15">
      <c r="A10" s="17">
        <v>3</v>
      </c>
      <c r="B10" s="12"/>
      <c r="C10" s="12">
        <f>INT((C44+D44+E44+F44)*0.7)</f>
        <v>167</v>
      </c>
      <c r="D10" s="18" t="str">
        <f>IF(I$33&gt;=C10,"+","-")</f>
        <v>-</v>
      </c>
      <c r="E10" s="12"/>
      <c r="F10" s="35">
        <f>C10/B44</f>
        <v>0.69728601252609601</v>
      </c>
      <c r="G10" s="12"/>
      <c r="H10" s="12"/>
      <c r="I10" s="12"/>
      <c r="J10" s="12"/>
      <c r="K10" s="12"/>
      <c r="L10" s="12"/>
      <c r="M10" s="12"/>
    </row>
    <row r="13" spans="1:13" x14ac:dyDescent="0.15">
      <c r="A13" s="34" t="s">
        <v>166</v>
      </c>
      <c r="B13" s="23"/>
      <c r="C13" s="23"/>
      <c r="D13" s="23"/>
      <c r="E13" s="23"/>
      <c r="F13" s="23"/>
      <c r="H13" s="34" t="s">
        <v>167</v>
      </c>
      <c r="I13" s="23"/>
      <c r="J13" s="23"/>
      <c r="K13" s="23"/>
      <c r="L13" s="23"/>
      <c r="M13" s="23"/>
    </row>
    <row r="15" spans="1:13" x14ac:dyDescent="0.15">
      <c r="B15" s="24" t="s">
        <v>168</v>
      </c>
      <c r="C15" s="24">
        <v>0</v>
      </c>
      <c r="D15" s="24">
        <v>1</v>
      </c>
      <c r="E15" s="24">
        <v>2</v>
      </c>
      <c r="F15" s="24">
        <v>3</v>
      </c>
      <c r="I15" s="24" t="s">
        <v>168</v>
      </c>
      <c r="J15" s="24">
        <v>0</v>
      </c>
      <c r="K15" s="24">
        <v>1</v>
      </c>
      <c r="L15" s="24">
        <v>2</v>
      </c>
      <c r="M15" s="24">
        <v>3</v>
      </c>
    </row>
    <row r="16" spans="1:13" x14ac:dyDescent="0.15">
      <c r="A16" s="7" t="s">
        <v>7</v>
      </c>
      <c r="B16" s="7">
        <f>SUM(C16:F16)</f>
        <v>0</v>
      </c>
      <c r="C16" s="7">
        <f>COUNTIFS(CESB!$B:$B,Resum!$A16,CESB!$C:$C,Resum!C$15,CESB!$E:$E,"Finalitzada")</f>
        <v>0</v>
      </c>
      <c r="D16" s="7">
        <f>COUNTIFS(CESB!$B:$B,Resum!$A16,CESB!$C:$C,Resum!D$15,CESB!$E:$E,"Finalitzada")</f>
        <v>0</v>
      </c>
      <c r="E16" s="7">
        <f>COUNTIFS(CESB!$B:$B,Resum!$A16,CESB!$C:$C,Resum!E$15,CESB!$E:$E,"Finalitzada")</f>
        <v>0</v>
      </c>
      <c r="F16" s="7">
        <f>COUNTIFS(CESB!$B:$B,Resum!$A16,CESB!$C:$C,Resum!F$15,CESB!$E:$E,"Finalitzada")</f>
        <v>0</v>
      </c>
      <c r="H16" s="7" t="s">
        <v>7</v>
      </c>
      <c r="I16" s="25">
        <f t="shared" ref="I16:M22" si="0">B16/B27*100</f>
        <v>0</v>
      </c>
      <c r="J16" s="25">
        <f>C16/C27*100</f>
        <v>0</v>
      </c>
      <c r="K16" s="25">
        <f t="shared" si="0"/>
        <v>0</v>
      </c>
      <c r="L16" s="25">
        <f t="shared" si="0"/>
        <v>0</v>
      </c>
      <c r="M16" s="25">
        <f t="shared" si="0"/>
        <v>0</v>
      </c>
    </row>
    <row r="17" spans="1:13" x14ac:dyDescent="0.15">
      <c r="A17" s="7" t="s">
        <v>14</v>
      </c>
      <c r="B17" s="7">
        <f t="shared" ref="B17:B21" si="1">SUM(C17:F17)</f>
        <v>0</v>
      </c>
      <c r="C17" s="7">
        <f>COUNTIFS(CESB!$B:$B,Resum!$A17,CESB!$C:$C,Resum!C$15,CESB!$E:$E,"Finalitzada")</f>
        <v>0</v>
      </c>
      <c r="D17" s="7">
        <f>COUNTIFS(CESB!$B:$B,Resum!$A17,CESB!$C:$C,Resum!D$15,CESB!$E:$E,"Finalitzada")</f>
        <v>0</v>
      </c>
      <c r="E17" s="7">
        <f>COUNTIFS(CESB!$B:$B,Resum!$A17,CESB!$C:$C,Resum!E$15,CESB!$E:$E,"Finalitzada")</f>
        <v>0</v>
      </c>
      <c r="F17" s="7">
        <f>COUNTIFS(CESB!$B:$B,Resum!$A17,CESB!$C:$C,Resum!F$15,CESB!$E:$E,"Finalitzada")</f>
        <v>0</v>
      </c>
      <c r="H17" s="7" t="s">
        <v>14</v>
      </c>
      <c r="I17" s="25">
        <f t="shared" si="0"/>
        <v>0</v>
      </c>
      <c r="J17" s="25">
        <f>C17/C28*100</f>
        <v>0</v>
      </c>
      <c r="K17" s="25">
        <f t="shared" si="0"/>
        <v>0</v>
      </c>
      <c r="L17" s="25">
        <f t="shared" si="0"/>
        <v>0</v>
      </c>
      <c r="M17" s="25">
        <f t="shared" si="0"/>
        <v>0</v>
      </c>
    </row>
    <row r="18" spans="1:13" x14ac:dyDescent="0.15">
      <c r="A18" s="7" t="s">
        <v>20</v>
      </c>
      <c r="B18" s="7">
        <f t="shared" si="1"/>
        <v>0</v>
      </c>
      <c r="C18" s="7">
        <f>COUNTIFS(CESB!$B:$B,Resum!$A18,CESB!$C:$C,Resum!C$15,CESB!$E:$E,"Finalitzada")</f>
        <v>0</v>
      </c>
      <c r="D18" s="7">
        <f>COUNTIFS(CESB!$B:$B,Resum!$A18,CESB!$C:$C,Resum!D$15,CESB!$E:$E,"Finalitzada")</f>
        <v>0</v>
      </c>
      <c r="E18" s="7">
        <f>COUNTIFS(CESB!$B:$B,Resum!$A18,CESB!$C:$C,Resum!E$15,CESB!$E:$E,"Finalitzada")</f>
        <v>0</v>
      </c>
      <c r="F18" s="7">
        <f>COUNTIFS(CESB!$B:$B,Resum!$A18,CESB!$C:$C,Resum!F$15,CESB!$E:$E,"Finalitzada")</f>
        <v>0</v>
      </c>
      <c r="H18" s="7" t="s">
        <v>20</v>
      </c>
      <c r="I18" s="25">
        <f t="shared" si="0"/>
        <v>0</v>
      </c>
      <c r="J18" s="25">
        <f t="shared" si="0"/>
        <v>0</v>
      </c>
      <c r="K18" s="25">
        <f t="shared" si="0"/>
        <v>0</v>
      </c>
      <c r="L18" s="25">
        <f t="shared" si="0"/>
        <v>0</v>
      </c>
      <c r="M18" s="25">
        <f t="shared" si="0"/>
        <v>0</v>
      </c>
    </row>
    <row r="19" spans="1:13" x14ac:dyDescent="0.15">
      <c r="A19" s="7" t="s">
        <v>44</v>
      </c>
      <c r="B19" s="7">
        <f t="shared" si="1"/>
        <v>0</v>
      </c>
      <c r="C19" s="7">
        <f>COUNTIFS(CESB!$B:$B,Resum!$A19,CESB!$C:$C,Resum!C$15,CESB!$E:$E,"Finalitzada")</f>
        <v>0</v>
      </c>
      <c r="D19" s="7">
        <f>COUNTIFS(CESB!$B:$B,Resum!$A19,CESB!$C:$C,Resum!D$15,CESB!$E:$E,"Finalitzada")</f>
        <v>0</v>
      </c>
      <c r="E19" s="7">
        <f>COUNTIFS(CESB!$B:$B,Resum!$A19,CESB!$C:$C,Resum!E$15,CESB!$E:$E,"Finalitzada")</f>
        <v>0</v>
      </c>
      <c r="F19" s="7">
        <f>COUNTIFS(CESB!$B:$B,Resum!$A19,CESB!$C:$C,Resum!F$15,CESB!$E:$E,"Finalitzada")</f>
        <v>0</v>
      </c>
      <c r="H19" s="7" t="s">
        <v>44</v>
      </c>
      <c r="I19" s="25">
        <f t="shared" si="0"/>
        <v>0</v>
      </c>
      <c r="J19" s="25">
        <f t="shared" si="0"/>
        <v>0</v>
      </c>
      <c r="K19" s="25">
        <f t="shared" si="0"/>
        <v>0</v>
      </c>
      <c r="L19" s="25">
        <f t="shared" si="0"/>
        <v>0</v>
      </c>
      <c r="M19" s="25">
        <f t="shared" si="0"/>
        <v>0</v>
      </c>
    </row>
    <row r="20" spans="1:13" x14ac:dyDescent="0.15">
      <c r="A20" s="7" t="s">
        <v>73</v>
      </c>
      <c r="B20" s="7">
        <f t="shared" si="1"/>
        <v>0</v>
      </c>
      <c r="C20" s="7">
        <f>COUNTIFS(CESB!$B:$B,Resum!$A20,CESB!$C:$C,Resum!C$15,CESB!$E:$E,"Finalitzada")</f>
        <v>0</v>
      </c>
      <c r="D20" s="7">
        <f>COUNTIFS(CESB!$B:$B,Resum!$A20,CESB!$C:$C,Resum!D$15,CESB!$E:$E,"Finalitzada")</f>
        <v>0</v>
      </c>
      <c r="E20" s="7">
        <f>COUNTIFS(CESB!$B:$B,Resum!$A20,CESB!$C:$C,Resum!E$15,CESB!$E:$E,"Finalitzada")</f>
        <v>0</v>
      </c>
      <c r="F20" s="7">
        <f>COUNTIFS(CESB!$B:$B,Resum!$A20,CESB!$C:$C,Resum!F$15,CESB!$E:$E,"Finalitzada")</f>
        <v>0</v>
      </c>
      <c r="H20" s="7" t="s">
        <v>73</v>
      </c>
      <c r="I20" s="25">
        <f t="shared" si="0"/>
        <v>0</v>
      </c>
      <c r="J20" s="25">
        <f t="shared" si="0"/>
        <v>0</v>
      </c>
      <c r="K20" s="25">
        <f t="shared" si="0"/>
        <v>0</v>
      </c>
      <c r="L20" s="25">
        <f t="shared" si="0"/>
        <v>0</v>
      </c>
      <c r="M20" s="25">
        <f t="shared" si="0"/>
        <v>0</v>
      </c>
    </row>
    <row r="21" spans="1:13" x14ac:dyDescent="0.15">
      <c r="A21" s="7" t="s">
        <v>78</v>
      </c>
      <c r="B21" s="7">
        <f t="shared" si="1"/>
        <v>0</v>
      </c>
      <c r="C21" s="7">
        <f>COUNTIFS(CESB!$B:$B,Resum!$A21,CESB!$C:$C,Resum!C$15,CESB!$E:$E,"Finalitzada")</f>
        <v>0</v>
      </c>
      <c r="D21" s="7">
        <f>COUNTIFS(CESB!$B:$B,Resum!$A21,CESB!$C:$C,Resum!D$15,CESB!$E:$E,"Finalitzada")</f>
        <v>0</v>
      </c>
      <c r="E21" s="7">
        <f>COUNTIFS(CESB!$B:$B,Resum!$A21,CESB!$C:$C,Resum!E$15,CESB!$E:$E,"Finalitzada")</f>
        <v>0</v>
      </c>
      <c r="F21" s="7">
        <f>COUNTIFS(CESB!$B:$B,Resum!$A21,CESB!$C:$C,Resum!F$15,CESB!$E:$E,"Finalitzada")</f>
        <v>0</v>
      </c>
      <c r="H21" s="7" t="s">
        <v>78</v>
      </c>
      <c r="I21" s="25">
        <f t="shared" si="0"/>
        <v>0</v>
      </c>
      <c r="J21" s="25">
        <f t="shared" si="0"/>
        <v>0</v>
      </c>
      <c r="K21" s="25">
        <f t="shared" si="0"/>
        <v>0</v>
      </c>
      <c r="L21" s="25">
        <f t="shared" si="0"/>
        <v>0</v>
      </c>
      <c r="M21" s="25">
        <f t="shared" si="0"/>
        <v>0</v>
      </c>
    </row>
    <row r="22" spans="1:13" x14ac:dyDescent="0.15">
      <c r="A22" s="24" t="s">
        <v>168</v>
      </c>
      <c r="B22" s="24">
        <f>SUM(B16:B21)</f>
        <v>0</v>
      </c>
      <c r="C22" s="24">
        <f t="shared" ref="C22:F22" si="2">SUM(C16:C21)</f>
        <v>0</v>
      </c>
      <c r="D22" s="24">
        <f t="shared" si="2"/>
        <v>0</v>
      </c>
      <c r="E22" s="24">
        <f t="shared" si="2"/>
        <v>0</v>
      </c>
      <c r="F22" s="24">
        <f t="shared" si="2"/>
        <v>0</v>
      </c>
      <c r="H22" s="24" t="s">
        <v>168</v>
      </c>
      <c r="I22" s="26">
        <f t="shared" si="0"/>
        <v>0</v>
      </c>
      <c r="J22" s="26">
        <f t="shared" si="0"/>
        <v>0</v>
      </c>
      <c r="K22" s="26">
        <f t="shared" si="0"/>
        <v>0</v>
      </c>
      <c r="L22" s="26">
        <f t="shared" si="0"/>
        <v>0</v>
      </c>
      <c r="M22" s="26">
        <f t="shared" si="0"/>
        <v>0</v>
      </c>
    </row>
    <row r="24" spans="1:13" x14ac:dyDescent="0.15">
      <c r="A24" s="34" t="s">
        <v>169</v>
      </c>
      <c r="B24" s="23"/>
      <c r="C24" s="23"/>
      <c r="D24" s="23"/>
      <c r="E24" s="23"/>
      <c r="F24" s="23"/>
      <c r="H24" s="34" t="s">
        <v>170</v>
      </c>
      <c r="I24" s="23"/>
      <c r="J24" s="23"/>
      <c r="K24" s="23"/>
      <c r="L24" s="23"/>
      <c r="M24" s="23"/>
    </row>
    <row r="26" spans="1:13" s="24" customFormat="1" x14ac:dyDescent="0.15">
      <c r="B26" s="24" t="s">
        <v>168</v>
      </c>
      <c r="C26" s="24">
        <v>0</v>
      </c>
      <c r="D26" s="24">
        <v>1</v>
      </c>
      <c r="E26" s="24">
        <v>2</v>
      </c>
      <c r="F26" s="24">
        <v>3</v>
      </c>
      <c r="H26" s="7"/>
      <c r="I26" s="24" t="s">
        <v>168</v>
      </c>
      <c r="J26" s="24">
        <v>0</v>
      </c>
      <c r="K26" s="24">
        <v>1</v>
      </c>
      <c r="L26" s="24">
        <v>2</v>
      </c>
      <c r="M26" s="24">
        <v>3</v>
      </c>
    </row>
    <row r="27" spans="1:13" x14ac:dyDescent="0.15">
      <c r="A27" s="7" t="s">
        <v>7</v>
      </c>
      <c r="B27" s="7">
        <f>SUM(C27:F27)</f>
        <v>30</v>
      </c>
      <c r="C27" s="7">
        <f>COUNTIFS(CESB!$B:$B,Resum!$A27,CESB!$C:$C,Resum!C$26)-COUNTIFS(CESB!$B:$B,Resum!$A27,CESB!$C:$C,Resum!C$26,CESB!$E:$E,$H$38)</f>
        <v>6</v>
      </c>
      <c r="D27" s="7">
        <f>COUNTIFS(CESB!$B:$B,Resum!$A27,CESB!$C:$C,Resum!D$26)-COUNTIFS(CESB!$B:$B,Resum!$A27,CESB!$C:$C,Resum!D$26,CESB!$E:$E,$H$38)</f>
        <v>9</v>
      </c>
      <c r="E27" s="7">
        <f>COUNTIFS(CESB!$B:$B,Resum!$A27,CESB!$C:$C,Resum!E$26)-COUNTIFS(CESB!$B:$B,Resum!$A27,CESB!$C:$C,Resum!E$26,CESB!$E:$E,$H$38)</f>
        <v>8</v>
      </c>
      <c r="F27" s="7">
        <f>COUNTIFS(CESB!$B:$B,Resum!$A27,CESB!$C:$C,Resum!F$26)-COUNTIFS(CESB!$B:$B,Resum!$A27,CESB!$C:$C,Resum!F$26,CESB!$E:$E,$H$38)</f>
        <v>7</v>
      </c>
      <c r="H27" s="7" t="s">
        <v>7</v>
      </c>
      <c r="I27" s="7">
        <f>SUM(J27:M27)</f>
        <v>0</v>
      </c>
      <c r="J27" s="7">
        <f>C16*0.5</f>
        <v>0</v>
      </c>
      <c r="K27" s="7">
        <f t="shared" ref="K27:K32" si="3">D16*1</f>
        <v>0</v>
      </c>
      <c r="L27" s="7">
        <f t="shared" ref="L27:L32" si="4">E16*2</f>
        <v>0</v>
      </c>
      <c r="M27" s="7">
        <f t="shared" ref="M27:M32" si="5">F16*3</f>
        <v>0</v>
      </c>
    </row>
    <row r="28" spans="1:13" x14ac:dyDescent="0.15">
      <c r="A28" s="7" t="s">
        <v>14</v>
      </c>
      <c r="B28" s="7">
        <f t="shared" ref="B28:B32" si="6">SUM(C28:F28)</f>
        <v>22</v>
      </c>
      <c r="C28" s="7">
        <f>COUNTIFS(CESB!$B:$B,Resum!$A28,CESB!$C:$C,Resum!C$26)-COUNTIFS(CESB!$B:$B,Resum!$A28,CESB!$C:$C,Resum!C$26,CESB!$E:$E,$H$38)</f>
        <v>3</v>
      </c>
      <c r="D28" s="7">
        <f>COUNTIFS(CESB!$B:$B,Resum!$A28,CESB!$C:$C,Resum!D$26)-COUNTIFS(CESB!$B:$B,Resum!$A28,CESB!$C:$C,Resum!D$26,CESB!$E:$E,$H$38)</f>
        <v>7</v>
      </c>
      <c r="E28" s="7">
        <f>COUNTIFS(CESB!$B:$B,Resum!$A28,CESB!$C:$C,Resum!E$26)-COUNTIFS(CESB!$B:$B,Resum!$A28,CESB!$C:$C,Resum!E$26,CESB!$E:$E,$H$38)</f>
        <v>7</v>
      </c>
      <c r="F28" s="7">
        <f>COUNTIFS(CESB!$B:$B,Resum!$A28,CESB!$C:$C,Resum!F$26)-COUNTIFS(CESB!$B:$B,Resum!$A28,CESB!$C:$C,Resum!F$26,CESB!$E:$E,$H$38)</f>
        <v>5</v>
      </c>
      <c r="H28" s="7" t="s">
        <v>14</v>
      </c>
      <c r="I28" s="7">
        <f t="shared" ref="I28:I32" si="7">SUM(J28:M28)</f>
        <v>0</v>
      </c>
      <c r="J28" s="7">
        <f t="shared" ref="J28:J32" si="8">C17*0.5</f>
        <v>0</v>
      </c>
      <c r="K28" s="7">
        <f t="shared" si="3"/>
        <v>0</v>
      </c>
      <c r="L28" s="7">
        <f t="shared" si="4"/>
        <v>0</v>
      </c>
      <c r="M28" s="7">
        <f t="shared" si="5"/>
        <v>0</v>
      </c>
    </row>
    <row r="29" spans="1:13" x14ac:dyDescent="0.15">
      <c r="A29" s="7" t="s">
        <v>20</v>
      </c>
      <c r="B29" s="7">
        <f t="shared" si="6"/>
        <v>43</v>
      </c>
      <c r="C29" s="7">
        <f>COUNTIFS(CESB!$B:$B,Resum!$A29,CESB!$C:$C,Resum!C$26)-COUNTIFS(CESB!$B:$B,Resum!$A29,CESB!$C:$C,Resum!C$26,CESB!$E:$E,$H$38)</f>
        <v>10</v>
      </c>
      <c r="D29" s="7">
        <f>COUNTIFS(CESB!$B:$B,Resum!$A29,CESB!$C:$C,Resum!D$26)-COUNTIFS(CESB!$B:$B,Resum!$A29,CESB!$C:$C,Resum!D$26,CESB!$E:$E,$H$38)</f>
        <v>12</v>
      </c>
      <c r="E29" s="7">
        <f>COUNTIFS(CESB!$B:$B,Resum!$A29,CESB!$C:$C,Resum!E$26)-COUNTIFS(CESB!$B:$B,Resum!$A29,CESB!$C:$C,Resum!E$26,CESB!$E:$E,$H$38)</f>
        <v>10</v>
      </c>
      <c r="F29" s="7">
        <f>COUNTIFS(CESB!$B:$B,Resum!$A29,CESB!$C:$C,Resum!F$26)-COUNTIFS(CESB!$B:$B,Resum!$A29,CESB!$C:$C,Resum!F$26,CESB!$E:$E,$H$38)</f>
        <v>11</v>
      </c>
      <c r="H29" s="7" t="s">
        <v>20</v>
      </c>
      <c r="I29" s="7">
        <f t="shared" si="7"/>
        <v>0</v>
      </c>
      <c r="J29" s="7">
        <f t="shared" si="8"/>
        <v>0</v>
      </c>
      <c r="K29" s="7">
        <f t="shared" si="3"/>
        <v>0</v>
      </c>
      <c r="L29" s="7">
        <f t="shared" si="4"/>
        <v>0</v>
      </c>
      <c r="M29" s="7">
        <f t="shared" si="5"/>
        <v>0</v>
      </c>
    </row>
    <row r="30" spans="1:13" x14ac:dyDescent="0.15">
      <c r="A30" s="7" t="s">
        <v>44</v>
      </c>
      <c r="B30" s="7">
        <f t="shared" si="6"/>
        <v>20</v>
      </c>
      <c r="C30" s="7">
        <f>COUNTIFS(CESB!$B:$B,Resum!$A30,CESB!$C:$C,Resum!C$26)-COUNTIFS(CESB!$B:$B,Resum!$A30,CESB!$C:$C,Resum!C$26,CESB!$E:$E,$H$38)</f>
        <v>6</v>
      </c>
      <c r="D30" s="7">
        <f>COUNTIFS(CESB!$B:$B,Resum!$A30,CESB!$C:$C,Resum!D$26)-COUNTIFS(CESB!$B:$B,Resum!$A30,CESB!$C:$C,Resum!D$26,CESB!$E:$E,$H$38)</f>
        <v>4</v>
      </c>
      <c r="E30" s="7">
        <f>COUNTIFS(CESB!$B:$B,Resum!$A30,CESB!$C:$C,Resum!E$26)-COUNTIFS(CESB!$B:$B,Resum!$A30,CESB!$C:$C,Resum!E$26,CESB!$E:$E,$H$38)</f>
        <v>5</v>
      </c>
      <c r="F30" s="7">
        <f>COUNTIFS(CESB!$B:$B,Resum!$A30,CESB!$C:$C,Resum!F$26)-COUNTIFS(CESB!$B:$B,Resum!$A30,CESB!$C:$C,Resum!F$26,CESB!$E:$E,$H$38)</f>
        <v>5</v>
      </c>
      <c r="H30" s="7" t="s">
        <v>44</v>
      </c>
      <c r="I30" s="7">
        <f t="shared" si="7"/>
        <v>0</v>
      </c>
      <c r="J30" s="7">
        <f t="shared" si="8"/>
        <v>0</v>
      </c>
      <c r="K30" s="7">
        <f t="shared" si="3"/>
        <v>0</v>
      </c>
      <c r="L30" s="7">
        <f t="shared" si="4"/>
        <v>0</v>
      </c>
      <c r="M30" s="7">
        <f t="shared" si="5"/>
        <v>0</v>
      </c>
    </row>
    <row r="31" spans="1:13" x14ac:dyDescent="0.15">
      <c r="A31" s="7" t="s">
        <v>73</v>
      </c>
      <c r="B31" s="7">
        <f t="shared" si="6"/>
        <v>17</v>
      </c>
      <c r="C31" s="7">
        <f>COUNTIFS(CESB!$B:$B,Resum!$A31,CESB!$C:$C,Resum!C$26)-COUNTIFS(CESB!$B:$B,Resum!$A31,CESB!$C:$C,Resum!C$26,CESB!$E:$E,$H$38)</f>
        <v>3</v>
      </c>
      <c r="D31" s="7">
        <f>COUNTIFS(CESB!$B:$B,Resum!$A31,CESB!$C:$C,Resum!D$26)-COUNTIFS(CESB!$B:$B,Resum!$A31,CESB!$C:$C,Resum!D$26,CESB!$E:$E,$H$38)</f>
        <v>6</v>
      </c>
      <c r="E31" s="7">
        <f>COUNTIFS(CESB!$B:$B,Resum!$A31,CESB!$C:$C,Resum!E$26)-COUNTIFS(CESB!$B:$B,Resum!$A31,CESB!$C:$C,Resum!E$26,CESB!$E:$E,$H$38)</f>
        <v>4</v>
      </c>
      <c r="F31" s="7">
        <f>COUNTIFS(CESB!$B:$B,Resum!$A31,CESB!$C:$C,Resum!F$26)-COUNTIFS(CESB!$B:$B,Resum!$A31,CESB!$C:$C,Resum!F$26,CESB!$E:$E,$H$38)</f>
        <v>4</v>
      </c>
      <c r="H31" s="7" t="s">
        <v>73</v>
      </c>
      <c r="I31" s="7">
        <f t="shared" si="7"/>
        <v>0</v>
      </c>
      <c r="J31" s="7">
        <f t="shared" si="8"/>
        <v>0</v>
      </c>
      <c r="K31" s="7">
        <f t="shared" si="3"/>
        <v>0</v>
      </c>
      <c r="L31" s="7">
        <f t="shared" si="4"/>
        <v>0</v>
      </c>
      <c r="M31" s="7">
        <f t="shared" si="5"/>
        <v>0</v>
      </c>
    </row>
    <row r="32" spans="1:13" x14ac:dyDescent="0.15">
      <c r="A32" s="7" t="s">
        <v>78</v>
      </c>
      <c r="B32" s="7">
        <f t="shared" si="6"/>
        <v>12</v>
      </c>
      <c r="C32" s="7">
        <f>COUNTIFS(CESB!$B:$B,Resum!$A32,CESB!$C:$C,Resum!C$26)-COUNTIFS(CESB!$B:$B,Resum!$A32,CESB!$C:$C,Resum!C$26,CESB!$E:$E,$H$38)</f>
        <v>1</v>
      </c>
      <c r="D32" s="7">
        <f>COUNTIFS(CESB!$B:$B,Resum!$A32,CESB!$C:$C,Resum!D$26)-COUNTIFS(CESB!$B:$B,Resum!$A32,CESB!$C:$C,Resum!D$26,CESB!$E:$E,$H$38)</f>
        <v>3</v>
      </c>
      <c r="E32" s="7">
        <f>COUNTIFS(CESB!$B:$B,Resum!$A32,CESB!$C:$C,Resum!E$26)-COUNTIFS(CESB!$B:$B,Resum!$A32,CESB!$C:$C,Resum!E$26,CESB!$E:$E,$H$38)</f>
        <v>4</v>
      </c>
      <c r="F32" s="7">
        <f>COUNTIFS(CESB!$B:$B,Resum!$A32,CESB!$C:$C,Resum!F$26)-COUNTIFS(CESB!$B:$B,Resum!$A32,CESB!$C:$C,Resum!F$26,CESB!$E:$E,$H$38)</f>
        <v>4</v>
      </c>
      <c r="H32" s="7" t="s">
        <v>78</v>
      </c>
      <c r="I32" s="7">
        <f t="shared" si="7"/>
        <v>0</v>
      </c>
      <c r="J32" s="7">
        <f t="shared" si="8"/>
        <v>0</v>
      </c>
      <c r="K32" s="7">
        <f t="shared" si="3"/>
        <v>0</v>
      </c>
      <c r="L32" s="7">
        <f t="shared" si="4"/>
        <v>0</v>
      </c>
      <c r="M32" s="7">
        <f t="shared" si="5"/>
        <v>0</v>
      </c>
    </row>
    <row r="33" spans="1:20" s="24" customFormat="1" x14ac:dyDescent="0.15">
      <c r="A33" s="24" t="s">
        <v>168</v>
      </c>
      <c r="B33" s="24">
        <f>SUM(B27:B32)</f>
        <v>144</v>
      </c>
      <c r="C33" s="24">
        <f>SUM(C27:C32)</f>
        <v>29</v>
      </c>
      <c r="D33" s="24">
        <f>SUM(D27:D32)</f>
        <v>41</v>
      </c>
      <c r="E33" s="24">
        <f>SUM(E27:E32)</f>
        <v>38</v>
      </c>
      <c r="F33" s="24">
        <f>SUM(F27:F32)</f>
        <v>36</v>
      </c>
      <c r="H33" s="24" t="s">
        <v>168</v>
      </c>
      <c r="I33" s="24">
        <f>SUM(I27:I32)</f>
        <v>0</v>
      </c>
      <c r="J33" s="24">
        <f t="shared" ref="J33" si="9">SUM(J27:J32)</f>
        <v>0</v>
      </c>
      <c r="K33" s="24">
        <f t="shared" ref="K33" si="10">SUM(K27:K32)</f>
        <v>0</v>
      </c>
      <c r="L33" s="24">
        <f t="shared" ref="L33" si="11">SUM(L27:L32)</f>
        <v>0</v>
      </c>
      <c r="M33" s="24">
        <f t="shared" ref="M33" si="12">SUM(M27:M32)</f>
        <v>0</v>
      </c>
    </row>
    <row r="35" spans="1:20" x14ac:dyDescent="0.15">
      <c r="A35" s="34" t="s">
        <v>171</v>
      </c>
      <c r="B35" s="23"/>
      <c r="C35" s="23"/>
      <c r="D35" s="23"/>
      <c r="E35" s="23"/>
      <c r="F35" s="23"/>
      <c r="H35" s="38" t="s">
        <v>172</v>
      </c>
      <c r="I35" s="37"/>
      <c r="J35" s="37"/>
      <c r="K35" s="37"/>
      <c r="L35" s="37"/>
      <c r="M35" s="37"/>
    </row>
    <row r="37" spans="1:20" x14ac:dyDescent="0.15">
      <c r="B37" s="24" t="s">
        <v>168</v>
      </c>
      <c r="C37" s="24">
        <v>0</v>
      </c>
      <c r="D37" s="24">
        <v>1</v>
      </c>
      <c r="E37" s="24">
        <v>2</v>
      </c>
      <c r="F37" s="24">
        <v>3</v>
      </c>
      <c r="I37" s="24" t="s">
        <v>168</v>
      </c>
      <c r="J37" s="24">
        <v>0</v>
      </c>
      <c r="K37" s="24">
        <v>1</v>
      </c>
      <c r="L37" s="24">
        <v>2</v>
      </c>
      <c r="M37" s="24">
        <v>3</v>
      </c>
      <c r="P37" s="24"/>
      <c r="Q37" s="24"/>
      <c r="R37" s="24"/>
      <c r="S37" s="24"/>
      <c r="T37" s="24"/>
    </row>
    <row r="38" spans="1:20" x14ac:dyDescent="0.15">
      <c r="A38" s="7" t="s">
        <v>7</v>
      </c>
      <c r="B38" s="7">
        <f>SUM(C38:F38)</f>
        <v>49</v>
      </c>
      <c r="C38" s="7">
        <f>C27*0.5</f>
        <v>3</v>
      </c>
      <c r="D38" s="7">
        <f>D27*1</f>
        <v>9</v>
      </c>
      <c r="E38" s="7">
        <f>E27*2</f>
        <v>16</v>
      </c>
      <c r="F38" s="7">
        <f>F27*3</f>
        <v>21</v>
      </c>
      <c r="H38" s="36" t="s">
        <v>173</v>
      </c>
      <c r="I38" s="7">
        <f>SUM(J38:M38)</f>
        <v>0</v>
      </c>
      <c r="J38" s="7">
        <f>COUNTIFS(CESB!$E:$E,Resum!$H38,CESB!$C:$C,Resum!J$37)</f>
        <v>0</v>
      </c>
      <c r="K38" s="7">
        <f>COUNTIFS(CESB!$E:$E,Resum!$H38,CESB!$C:$C,Resum!K$37)</f>
        <v>0</v>
      </c>
      <c r="L38" s="7">
        <f>COUNTIFS(CESB!$E:$E,Resum!$H38,CESB!$C:$C,Resum!L$37)</f>
        <v>0</v>
      </c>
      <c r="M38" s="7">
        <f>COUNTIFS(CESB!$E:$E,Resum!$H38,CESB!$C:$C,Resum!M$37)</f>
        <v>0</v>
      </c>
      <c r="P38" s="25"/>
      <c r="Q38" s="25"/>
      <c r="R38" s="25"/>
      <c r="S38" s="25"/>
      <c r="T38" s="25"/>
    </row>
    <row r="39" spans="1:20" x14ac:dyDescent="0.15">
      <c r="A39" s="7" t="s">
        <v>14</v>
      </c>
      <c r="B39" s="7">
        <f t="shared" ref="B39:B43" si="13">SUM(C39:F39)</f>
        <v>37.5</v>
      </c>
      <c r="C39" s="7">
        <f t="shared" ref="C39:C43" si="14">C28*0.5</f>
        <v>1.5</v>
      </c>
      <c r="D39" s="7">
        <f t="shared" ref="D39:D43" si="15">D28*1</f>
        <v>7</v>
      </c>
      <c r="E39" s="7">
        <f t="shared" ref="E39:E43" si="16">E28*2</f>
        <v>14</v>
      </c>
      <c r="F39" s="7">
        <f t="shared" ref="F39:F43" si="17">F28*3</f>
        <v>15</v>
      </c>
      <c r="H39" s="36" t="s">
        <v>174</v>
      </c>
      <c r="I39" s="7">
        <f t="shared" ref="I39:I41" si="18">SUM(J39:M39)</f>
        <v>0</v>
      </c>
      <c r="J39" s="7">
        <f>COUNTIFS(CESB!$E:$E,Resum!$H39,CESB!$C:$C,Resum!J$37)</f>
        <v>0</v>
      </c>
      <c r="K39" s="7">
        <f>COUNTIFS(CESB!$E:$E,Resum!$H39,CESB!$C:$C,Resum!K$37)</f>
        <v>0</v>
      </c>
      <c r="L39" s="7">
        <f>COUNTIFS(CESB!$E:$E,Resum!$H39,CESB!$C:$C,Resum!L$37)</f>
        <v>0</v>
      </c>
      <c r="M39" s="7">
        <f>COUNTIFS(CESB!$E:$E,Resum!$H39,CESB!$C:$C,Resum!M$37)</f>
        <v>0</v>
      </c>
      <c r="P39" s="25"/>
      <c r="Q39" s="25"/>
      <c r="R39" s="25"/>
      <c r="S39" s="25"/>
      <c r="T39" s="25"/>
    </row>
    <row r="40" spans="1:20" x14ac:dyDescent="0.15">
      <c r="A40" s="7" t="s">
        <v>20</v>
      </c>
      <c r="B40" s="7">
        <f t="shared" si="13"/>
        <v>70</v>
      </c>
      <c r="C40" s="7">
        <f t="shared" si="14"/>
        <v>5</v>
      </c>
      <c r="D40" s="7">
        <f t="shared" si="15"/>
        <v>12</v>
      </c>
      <c r="E40" s="7">
        <f t="shared" si="16"/>
        <v>20</v>
      </c>
      <c r="F40" s="7">
        <f t="shared" si="17"/>
        <v>33</v>
      </c>
      <c r="H40" s="36" t="s">
        <v>175</v>
      </c>
      <c r="I40" s="7">
        <f t="shared" si="18"/>
        <v>0</v>
      </c>
      <c r="J40" s="7">
        <f>COUNTIFS(CESB!$E:$E,Resum!$H40,CESB!$C:$C,Resum!J$37)</f>
        <v>0</v>
      </c>
      <c r="K40" s="7">
        <f>COUNTIFS(CESB!$E:$E,Resum!$H40,CESB!$C:$C,Resum!K$37)</f>
        <v>0</v>
      </c>
      <c r="L40" s="7">
        <f>COUNTIFS(CESB!$E:$E,Resum!$H40,CESB!$C:$C,Resum!L$37)</f>
        <v>0</v>
      </c>
      <c r="M40" s="7">
        <f>COUNTIFS(CESB!$E:$E,Resum!$H40,CESB!$C:$C,Resum!M$37)</f>
        <v>0</v>
      </c>
      <c r="P40" s="25"/>
      <c r="Q40" s="25"/>
      <c r="R40" s="25"/>
      <c r="S40" s="25"/>
      <c r="T40" s="25"/>
    </row>
    <row r="41" spans="1:20" x14ac:dyDescent="0.15">
      <c r="A41" s="7" t="s">
        <v>44</v>
      </c>
      <c r="B41" s="7">
        <f t="shared" si="13"/>
        <v>32</v>
      </c>
      <c r="C41" s="7">
        <f t="shared" si="14"/>
        <v>3</v>
      </c>
      <c r="D41" s="7">
        <f t="shared" si="15"/>
        <v>4</v>
      </c>
      <c r="E41" s="7">
        <f t="shared" si="16"/>
        <v>10</v>
      </c>
      <c r="F41" s="7">
        <f t="shared" si="17"/>
        <v>15</v>
      </c>
      <c r="H41" s="36" t="s">
        <v>176</v>
      </c>
      <c r="I41" s="7">
        <f t="shared" si="18"/>
        <v>0</v>
      </c>
      <c r="J41" s="7">
        <f>COUNTIFS(CESB!$E:$E,Resum!$H41,CESB!$C:$C,Resum!J$37)</f>
        <v>0</v>
      </c>
      <c r="K41" s="7">
        <f>COUNTIFS(CESB!$E:$E,Resum!$H41,CESB!$C:$C,Resum!K$37)</f>
        <v>0</v>
      </c>
      <c r="L41" s="7">
        <f>COUNTIFS(CESB!$E:$E,Resum!$H41,CESB!$C:$C,Resum!L$37)</f>
        <v>0</v>
      </c>
      <c r="M41" s="7">
        <f>COUNTIFS(CESB!$E:$E,Resum!$H41,CESB!$C:$C,Resum!M$37)</f>
        <v>0</v>
      </c>
      <c r="P41" s="25"/>
      <c r="Q41" s="25"/>
      <c r="R41" s="25"/>
      <c r="S41" s="25"/>
      <c r="T41" s="25"/>
    </row>
    <row r="42" spans="1:20" x14ac:dyDescent="0.15">
      <c r="A42" s="7" t="s">
        <v>73</v>
      </c>
      <c r="B42" s="7">
        <f t="shared" si="13"/>
        <v>27.5</v>
      </c>
      <c r="C42" s="7">
        <f t="shared" si="14"/>
        <v>1.5</v>
      </c>
      <c r="D42" s="7">
        <f t="shared" si="15"/>
        <v>6</v>
      </c>
      <c r="E42" s="7">
        <f t="shared" si="16"/>
        <v>8</v>
      </c>
      <c r="F42" s="7">
        <f t="shared" si="17"/>
        <v>12</v>
      </c>
      <c r="H42" s="39" t="s">
        <v>168</v>
      </c>
      <c r="I42" s="39">
        <f>SUM(I38:I41)</f>
        <v>0</v>
      </c>
      <c r="J42" s="39">
        <f t="shared" ref="J42:M42" si="19">SUM(J38:J41)</f>
        <v>0</v>
      </c>
      <c r="K42" s="39">
        <f t="shared" si="19"/>
        <v>0</v>
      </c>
      <c r="L42" s="39">
        <f t="shared" si="19"/>
        <v>0</v>
      </c>
      <c r="M42" s="39">
        <f t="shared" si="19"/>
        <v>0</v>
      </c>
      <c r="P42" s="25"/>
      <c r="Q42" s="25"/>
      <c r="R42" s="25"/>
      <c r="S42" s="25"/>
      <c r="T42" s="25"/>
    </row>
    <row r="43" spans="1:20" x14ac:dyDescent="0.15">
      <c r="A43" s="7" t="s">
        <v>78</v>
      </c>
      <c r="B43" s="7">
        <f t="shared" si="13"/>
        <v>23.5</v>
      </c>
      <c r="C43" s="7">
        <f t="shared" si="14"/>
        <v>0.5</v>
      </c>
      <c r="D43" s="7">
        <f t="shared" si="15"/>
        <v>3</v>
      </c>
      <c r="E43" s="7">
        <f t="shared" si="16"/>
        <v>8</v>
      </c>
      <c r="F43" s="7">
        <f t="shared" si="17"/>
        <v>12</v>
      </c>
      <c r="P43" s="25"/>
      <c r="Q43" s="25"/>
      <c r="R43" s="25"/>
      <c r="S43" s="25"/>
      <c r="T43" s="25"/>
    </row>
    <row r="44" spans="1:20" x14ac:dyDescent="0.15">
      <c r="A44" s="24" t="s">
        <v>168</v>
      </c>
      <c r="B44" s="24">
        <f>SUM(B38:B43)</f>
        <v>239.5</v>
      </c>
      <c r="C44" s="24">
        <f t="shared" ref="C44:F44" si="20">SUM(C38:C43)</f>
        <v>14.5</v>
      </c>
      <c r="D44" s="24">
        <f t="shared" si="20"/>
        <v>41</v>
      </c>
      <c r="E44" s="24">
        <f t="shared" si="20"/>
        <v>76</v>
      </c>
      <c r="F44" s="24">
        <f t="shared" si="20"/>
        <v>108</v>
      </c>
      <c r="O44" s="24"/>
      <c r="P44" s="26"/>
      <c r="Q44" s="26"/>
      <c r="R44" s="26"/>
      <c r="S44" s="26"/>
      <c r="T44" s="26"/>
    </row>
    <row r="47" spans="1:20" s="12" customFormat="1" ht="14.25" x14ac:dyDescent="0.15"/>
    <row r="48" spans="1:20" s="12" customFormat="1" ht="14.25" x14ac:dyDescent="0.15"/>
    <row r="49" s="12" customFormat="1" ht="14.25" x14ac:dyDescent="0.15"/>
    <row r="50" s="12" customFormat="1" ht="14.25" x14ac:dyDescent="0.15"/>
    <row r="51" s="12" customFormat="1" ht="14.25" x14ac:dyDescent="0.15"/>
    <row r="52" s="12" customFormat="1" ht="14.25" x14ac:dyDescent="0.15"/>
    <row r="53" s="12" customFormat="1" ht="14.25" x14ac:dyDescent="0.15"/>
    <row r="66" spans="1:3" x14ac:dyDescent="0.15">
      <c r="A66" s="27"/>
    </row>
    <row r="67" spans="1:3" x14ac:dyDescent="0.15">
      <c r="A67" s="27"/>
    </row>
    <row r="68" spans="1:3" x14ac:dyDescent="0.15">
      <c r="A68" s="27"/>
    </row>
    <row r="70" spans="1:3" x14ac:dyDescent="0.15">
      <c r="A70" s="28"/>
    </row>
    <row r="71" spans="1:3" x14ac:dyDescent="0.15">
      <c r="C71" s="25"/>
    </row>
    <row r="72" spans="1:3" x14ac:dyDescent="0.15">
      <c r="C72" s="25"/>
    </row>
    <row r="73" spans="1:3" x14ac:dyDescent="0.15">
      <c r="C73" s="25"/>
    </row>
    <row r="74" spans="1:3" x14ac:dyDescent="0.15">
      <c r="C74" s="25"/>
    </row>
    <row r="75" spans="1:3" x14ac:dyDescent="0.15">
      <c r="A75" s="29"/>
    </row>
    <row r="77" spans="1:3" x14ac:dyDescent="0.15">
      <c r="A77" s="28"/>
    </row>
    <row r="78" spans="1:3" x14ac:dyDescent="0.15">
      <c r="B78" s="30"/>
      <c r="C78" s="25"/>
    </row>
    <row r="79" spans="1:3" x14ac:dyDescent="0.15">
      <c r="B79" s="30"/>
      <c r="C79" s="25"/>
    </row>
    <row r="80" spans="1:3" x14ac:dyDescent="0.15">
      <c r="B80" s="30"/>
    </row>
    <row r="81" spans="1:3" x14ac:dyDescent="0.15">
      <c r="B81" s="30"/>
      <c r="C81" s="25"/>
    </row>
    <row r="82" spans="1:3" x14ac:dyDescent="0.15">
      <c r="A82" s="28"/>
      <c r="B82" s="30"/>
    </row>
  </sheetData>
  <mergeCells count="1">
    <mergeCell ref="I1:M1"/>
  </mergeCells>
  <conditionalFormatting sqref="D7:D10">
    <cfRule type="iconSet" priority="1">
      <iconSet iconSet="3Symbols2">
        <cfvo type="percent" val="0"/>
        <cfvo type="percent" val="33"/>
        <cfvo type="percent" val="67"/>
      </iconSet>
    </cfRule>
  </conditionalFormatting>
  <conditionalFormatting sqref="I16:M22">
    <cfRule type="colorScale" priority="3">
      <colorScale>
        <cfvo type="min"/>
        <cfvo type="percentile" val="50"/>
        <cfvo type="max"/>
        <color rgb="FFF8696B"/>
        <color rgb="FFFFEB84"/>
        <color rgb="FF63BE7B"/>
      </colorScale>
    </cfRule>
  </conditionalFormatting>
  <conditionalFormatting sqref="P38:T44">
    <cfRule type="colorScale" priority="2">
      <colorScale>
        <cfvo type="min"/>
        <cfvo type="percentile" val="50"/>
        <cfvo type="max"/>
        <color rgb="FFF8696B"/>
        <color rgb="FFFFEB84"/>
        <color rgb="FF63BE7B"/>
      </colorScale>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32468-9BDD-403F-9E24-7885BE798557}">
  <dimension ref="A1:F146"/>
  <sheetViews>
    <sheetView zoomScale="80" zoomScaleNormal="80" workbookViewId="0">
      <pane ySplit="1" topLeftCell="A3" activePane="bottomLeft" state="frozen"/>
      <selection pane="bottomLeft" activeCell="E2" sqref="E2"/>
    </sheetView>
  </sheetViews>
  <sheetFormatPr defaultRowHeight="15" x14ac:dyDescent="0.25"/>
  <cols>
    <col min="1" max="1" width="120.5703125" style="1" customWidth="1"/>
    <col min="2" max="2" width="14.85546875" bestFit="1" customWidth="1"/>
    <col min="3" max="3" width="8.5703125" style="6" bestFit="1" customWidth="1"/>
    <col min="4" max="4" width="13.7109375" bestFit="1" customWidth="1"/>
    <col min="5" max="5" width="12.28515625" bestFit="1" customWidth="1"/>
    <col min="6" max="6" width="50.7109375" customWidth="1"/>
  </cols>
  <sheetData>
    <row r="1" spans="1:6" s="4" customFormat="1" x14ac:dyDescent="0.25">
      <c r="A1" s="2" t="s">
        <v>0</v>
      </c>
      <c r="B1" s="3" t="s">
        <v>1</v>
      </c>
      <c r="C1" s="5" t="s">
        <v>2</v>
      </c>
      <c r="D1" s="5" t="s">
        <v>3</v>
      </c>
      <c r="E1" s="5" t="s">
        <v>4</v>
      </c>
      <c r="F1" s="5" t="s">
        <v>5</v>
      </c>
    </row>
    <row r="2" spans="1:6" ht="30" x14ac:dyDescent="0.25">
      <c r="A2" s="1" t="s">
        <v>6</v>
      </c>
      <c r="B2" t="s">
        <v>7</v>
      </c>
      <c r="C2" s="6">
        <v>0</v>
      </c>
      <c r="D2" t="s">
        <v>8</v>
      </c>
    </row>
    <row r="3" spans="1:6" x14ac:dyDescent="0.25">
      <c r="A3" s="1" t="s">
        <v>9</v>
      </c>
      <c r="B3" t="s">
        <v>7</v>
      </c>
      <c r="C3" s="6">
        <v>1</v>
      </c>
      <c r="D3" t="s">
        <v>10</v>
      </c>
    </row>
    <row r="4" spans="1:6" x14ac:dyDescent="0.25">
      <c r="A4" s="1" t="s">
        <v>11</v>
      </c>
      <c r="B4" t="s">
        <v>7</v>
      </c>
      <c r="C4" s="6">
        <v>2</v>
      </c>
      <c r="D4" t="s">
        <v>10</v>
      </c>
    </row>
    <row r="5" spans="1:6" x14ac:dyDescent="0.25">
      <c r="A5" s="1" t="s">
        <v>12</v>
      </c>
      <c r="B5" t="s">
        <v>7</v>
      </c>
      <c r="C5" s="6">
        <v>3</v>
      </c>
      <c r="D5" t="s">
        <v>10</v>
      </c>
    </row>
    <row r="6" spans="1:6" x14ac:dyDescent="0.25">
      <c r="A6" s="1" t="s">
        <v>13</v>
      </c>
      <c r="B6" t="s">
        <v>14</v>
      </c>
      <c r="C6" s="6">
        <v>0</v>
      </c>
      <c r="D6" t="s">
        <v>10</v>
      </c>
    </row>
    <row r="7" spans="1:6" ht="30" x14ac:dyDescent="0.25">
      <c r="A7" s="1" t="s">
        <v>15</v>
      </c>
      <c r="B7" t="s">
        <v>14</v>
      </c>
      <c r="C7" s="6">
        <v>1</v>
      </c>
      <c r="D7" t="s">
        <v>10</v>
      </c>
    </row>
    <row r="8" spans="1:6" x14ac:dyDescent="0.25">
      <c r="A8" s="1" t="s">
        <v>16</v>
      </c>
      <c r="B8" t="s">
        <v>14</v>
      </c>
      <c r="C8" s="6">
        <v>2</v>
      </c>
      <c r="D8" t="s">
        <v>10</v>
      </c>
    </row>
    <row r="9" spans="1:6" x14ac:dyDescent="0.25">
      <c r="A9" s="1" t="s">
        <v>17</v>
      </c>
      <c r="B9" t="s">
        <v>14</v>
      </c>
      <c r="C9" s="6">
        <v>3</v>
      </c>
      <c r="D9" t="s">
        <v>10</v>
      </c>
    </row>
    <row r="10" spans="1:6" x14ac:dyDescent="0.25">
      <c r="A10" s="1" t="s">
        <v>18</v>
      </c>
      <c r="B10" t="s">
        <v>14</v>
      </c>
      <c r="C10" s="6">
        <v>0</v>
      </c>
      <c r="D10" t="s">
        <v>8</v>
      </c>
    </row>
    <row r="11" spans="1:6" x14ac:dyDescent="0.25">
      <c r="A11" s="1" t="s">
        <v>19</v>
      </c>
      <c r="B11" t="s">
        <v>20</v>
      </c>
      <c r="C11" s="6">
        <v>0</v>
      </c>
      <c r="D11" t="s">
        <v>8</v>
      </c>
    </row>
    <row r="12" spans="1:6" x14ac:dyDescent="0.25">
      <c r="A12" s="1" t="s">
        <v>21</v>
      </c>
      <c r="B12" t="s">
        <v>20</v>
      </c>
      <c r="C12" s="6">
        <v>0</v>
      </c>
      <c r="D12" t="s">
        <v>10</v>
      </c>
    </row>
    <row r="13" spans="1:6" ht="30" x14ac:dyDescent="0.25">
      <c r="A13" s="1" t="s">
        <v>22</v>
      </c>
      <c r="C13" s="6">
        <v>1</v>
      </c>
      <c r="D13" t="s">
        <v>10</v>
      </c>
    </row>
    <row r="14" spans="1:6" x14ac:dyDescent="0.25">
      <c r="A14" s="1" t="s">
        <v>23</v>
      </c>
      <c r="B14" t="s">
        <v>20</v>
      </c>
      <c r="C14" s="6">
        <v>2</v>
      </c>
      <c r="D14" t="s">
        <v>10</v>
      </c>
    </row>
    <row r="15" spans="1:6" x14ac:dyDescent="0.25">
      <c r="A15" s="1" t="s">
        <v>24</v>
      </c>
      <c r="B15" t="s">
        <v>20</v>
      </c>
      <c r="C15" s="6">
        <v>3</v>
      </c>
      <c r="D15" t="s">
        <v>10</v>
      </c>
    </row>
    <row r="16" spans="1:6" x14ac:dyDescent="0.25">
      <c r="A16" s="1" t="s">
        <v>25</v>
      </c>
      <c r="B16" t="s">
        <v>20</v>
      </c>
      <c r="C16" s="6">
        <v>1</v>
      </c>
      <c r="D16" t="s">
        <v>8</v>
      </c>
    </row>
    <row r="17" spans="1:4" x14ac:dyDescent="0.25">
      <c r="A17" s="1" t="s">
        <v>26</v>
      </c>
      <c r="B17" t="s">
        <v>20</v>
      </c>
      <c r="C17" s="6">
        <v>1</v>
      </c>
      <c r="D17" t="s">
        <v>8</v>
      </c>
    </row>
    <row r="18" spans="1:4" x14ac:dyDescent="0.25">
      <c r="A18" s="1" t="s">
        <v>27</v>
      </c>
      <c r="B18" t="s">
        <v>20</v>
      </c>
      <c r="C18" s="6">
        <v>2</v>
      </c>
      <c r="D18" t="s">
        <v>8</v>
      </c>
    </row>
    <row r="19" spans="1:4" x14ac:dyDescent="0.25">
      <c r="A19" s="1" t="s">
        <v>28</v>
      </c>
      <c r="B19" t="s">
        <v>20</v>
      </c>
      <c r="C19" s="6">
        <v>2</v>
      </c>
      <c r="D19" t="s">
        <v>10</v>
      </c>
    </row>
    <row r="20" spans="1:4" ht="30" x14ac:dyDescent="0.25">
      <c r="A20" s="1" t="s">
        <v>29</v>
      </c>
      <c r="B20" t="s">
        <v>20</v>
      </c>
      <c r="C20" s="6">
        <v>3</v>
      </c>
      <c r="D20" t="s">
        <v>10</v>
      </c>
    </row>
    <row r="21" spans="1:4" ht="30" x14ac:dyDescent="0.25">
      <c r="A21" s="1" t="s">
        <v>30</v>
      </c>
      <c r="B21" t="s">
        <v>20</v>
      </c>
      <c r="C21" s="6">
        <v>0</v>
      </c>
      <c r="D21" t="s">
        <v>10</v>
      </c>
    </row>
    <row r="22" spans="1:4" x14ac:dyDescent="0.25">
      <c r="A22" s="1" t="s">
        <v>31</v>
      </c>
      <c r="B22" t="s">
        <v>20</v>
      </c>
      <c r="C22" s="6">
        <v>1</v>
      </c>
      <c r="D22" t="s">
        <v>10</v>
      </c>
    </row>
    <row r="23" spans="1:4" x14ac:dyDescent="0.25">
      <c r="A23" s="1" t="s">
        <v>32</v>
      </c>
      <c r="B23" t="s">
        <v>20</v>
      </c>
      <c r="C23" s="6">
        <v>2</v>
      </c>
      <c r="D23" t="s">
        <v>10</v>
      </c>
    </row>
    <row r="24" spans="1:4" x14ac:dyDescent="0.25">
      <c r="A24" s="1" t="s">
        <v>33</v>
      </c>
      <c r="B24" t="s">
        <v>20</v>
      </c>
      <c r="C24" s="6">
        <v>3</v>
      </c>
      <c r="D24" t="s">
        <v>10</v>
      </c>
    </row>
    <row r="25" spans="1:4" x14ac:dyDescent="0.25">
      <c r="A25" s="1" t="s">
        <v>34</v>
      </c>
      <c r="B25" t="s">
        <v>20</v>
      </c>
      <c r="C25" s="6">
        <v>0</v>
      </c>
      <c r="D25" t="s">
        <v>8</v>
      </c>
    </row>
    <row r="26" spans="1:4" x14ac:dyDescent="0.25">
      <c r="A26" s="1" t="s">
        <v>35</v>
      </c>
      <c r="B26" t="s">
        <v>20</v>
      </c>
      <c r="C26" s="6">
        <v>0</v>
      </c>
      <c r="D26" t="s">
        <v>8</v>
      </c>
    </row>
    <row r="27" spans="1:4" x14ac:dyDescent="0.25">
      <c r="A27" s="1" t="s">
        <v>36</v>
      </c>
      <c r="B27" t="s">
        <v>20</v>
      </c>
      <c r="C27" s="6">
        <v>2</v>
      </c>
      <c r="D27" t="s">
        <v>8</v>
      </c>
    </row>
    <row r="28" spans="1:4" x14ac:dyDescent="0.25">
      <c r="A28" s="1" t="s">
        <v>37</v>
      </c>
      <c r="B28" t="s">
        <v>7</v>
      </c>
      <c r="C28" s="6">
        <v>0</v>
      </c>
      <c r="D28" t="s">
        <v>8</v>
      </c>
    </row>
    <row r="29" spans="1:4" ht="135" x14ac:dyDescent="0.25">
      <c r="A29" s="1" t="s">
        <v>38</v>
      </c>
      <c r="B29" t="s">
        <v>7</v>
      </c>
      <c r="C29" s="6">
        <v>1</v>
      </c>
      <c r="D29" t="s">
        <v>8</v>
      </c>
    </row>
    <row r="30" spans="1:4" ht="30" x14ac:dyDescent="0.25">
      <c r="A30" s="1" t="s">
        <v>39</v>
      </c>
      <c r="B30" t="s">
        <v>7</v>
      </c>
      <c r="C30" s="6">
        <v>0</v>
      </c>
      <c r="D30" t="s">
        <v>10</v>
      </c>
    </row>
    <row r="31" spans="1:4" ht="30" x14ac:dyDescent="0.25">
      <c r="A31" s="1" t="s">
        <v>40</v>
      </c>
      <c r="B31" t="s">
        <v>7</v>
      </c>
      <c r="C31" s="6">
        <v>1</v>
      </c>
      <c r="D31" t="s">
        <v>10</v>
      </c>
    </row>
    <row r="32" spans="1:4" ht="30" x14ac:dyDescent="0.25">
      <c r="A32" s="1" t="s">
        <v>41</v>
      </c>
      <c r="B32" t="s">
        <v>7</v>
      </c>
      <c r="C32" s="6">
        <v>2</v>
      </c>
      <c r="D32" t="s">
        <v>10</v>
      </c>
    </row>
    <row r="33" spans="1:4" ht="30" x14ac:dyDescent="0.25">
      <c r="A33" s="1" t="s">
        <v>42</v>
      </c>
      <c r="B33" t="s">
        <v>7</v>
      </c>
      <c r="C33" s="6">
        <v>3</v>
      </c>
      <c r="D33" t="s">
        <v>10</v>
      </c>
    </row>
    <row r="34" spans="1:4" x14ac:dyDescent="0.25">
      <c r="A34" s="1" t="s">
        <v>43</v>
      </c>
      <c r="B34" t="s">
        <v>44</v>
      </c>
      <c r="C34" s="6">
        <v>0</v>
      </c>
      <c r="D34" t="s">
        <v>8</v>
      </c>
    </row>
    <row r="35" spans="1:4" x14ac:dyDescent="0.25">
      <c r="A35" s="1" t="s">
        <v>45</v>
      </c>
      <c r="B35" t="s">
        <v>44</v>
      </c>
      <c r="C35" s="6">
        <v>0</v>
      </c>
      <c r="D35" t="s">
        <v>8</v>
      </c>
    </row>
    <row r="36" spans="1:4" x14ac:dyDescent="0.25">
      <c r="A36" s="1" t="s">
        <v>46</v>
      </c>
      <c r="B36" t="s">
        <v>44</v>
      </c>
      <c r="C36" s="6">
        <v>0</v>
      </c>
      <c r="D36" t="s">
        <v>8</v>
      </c>
    </row>
    <row r="37" spans="1:4" ht="30" x14ac:dyDescent="0.25">
      <c r="A37" s="1" t="s">
        <v>47</v>
      </c>
      <c r="B37" t="s">
        <v>44</v>
      </c>
      <c r="C37" s="6">
        <v>0</v>
      </c>
      <c r="D37" t="s">
        <v>8</v>
      </c>
    </row>
    <row r="38" spans="1:4" x14ac:dyDescent="0.25">
      <c r="A38" s="1" t="s">
        <v>48</v>
      </c>
      <c r="B38" t="s">
        <v>44</v>
      </c>
      <c r="C38" s="6">
        <v>0</v>
      </c>
      <c r="D38" t="s">
        <v>8</v>
      </c>
    </row>
    <row r="39" spans="1:4" x14ac:dyDescent="0.25">
      <c r="A39" s="1" t="s">
        <v>49</v>
      </c>
      <c r="B39" t="s">
        <v>14</v>
      </c>
      <c r="C39" s="6">
        <v>1</v>
      </c>
      <c r="D39" t="s">
        <v>8</v>
      </c>
    </row>
    <row r="40" spans="1:4" x14ac:dyDescent="0.25">
      <c r="A40" s="1" t="s">
        <v>50</v>
      </c>
      <c r="B40" t="s">
        <v>14</v>
      </c>
      <c r="C40" s="6">
        <v>2</v>
      </c>
      <c r="D40" t="s">
        <v>8</v>
      </c>
    </row>
    <row r="41" spans="1:4" ht="30" x14ac:dyDescent="0.25">
      <c r="A41" s="1" t="s">
        <v>51</v>
      </c>
      <c r="B41" t="s">
        <v>14</v>
      </c>
      <c r="C41" s="6">
        <v>2</v>
      </c>
      <c r="D41" t="s">
        <v>8</v>
      </c>
    </row>
    <row r="42" spans="1:4" x14ac:dyDescent="0.25">
      <c r="A42" s="1" t="s">
        <v>52</v>
      </c>
      <c r="B42" t="s">
        <v>14</v>
      </c>
      <c r="C42" s="6">
        <v>1</v>
      </c>
      <c r="D42" t="s">
        <v>8</v>
      </c>
    </row>
    <row r="43" spans="1:4" ht="30" x14ac:dyDescent="0.25">
      <c r="A43" s="1" t="s">
        <v>53</v>
      </c>
      <c r="B43" t="s">
        <v>20</v>
      </c>
      <c r="C43" s="6">
        <v>1</v>
      </c>
      <c r="D43" t="s">
        <v>8</v>
      </c>
    </row>
    <row r="44" spans="1:4" ht="135" x14ac:dyDescent="0.25">
      <c r="A44" s="1" t="s">
        <v>54</v>
      </c>
      <c r="B44" t="s">
        <v>14</v>
      </c>
      <c r="C44" s="6">
        <v>0</v>
      </c>
      <c r="D44" t="s">
        <v>10</v>
      </c>
    </row>
    <row r="45" spans="1:4" ht="150" x14ac:dyDescent="0.25">
      <c r="A45" s="1" t="s">
        <v>55</v>
      </c>
      <c r="B45" t="s">
        <v>14</v>
      </c>
      <c r="C45" s="6">
        <v>1</v>
      </c>
      <c r="D45" t="s">
        <v>10</v>
      </c>
    </row>
    <row r="46" spans="1:4" ht="120" x14ac:dyDescent="0.25">
      <c r="A46" s="1" t="s">
        <v>56</v>
      </c>
      <c r="B46" t="s">
        <v>14</v>
      </c>
      <c r="C46" s="6">
        <v>2</v>
      </c>
      <c r="D46" t="s">
        <v>10</v>
      </c>
    </row>
    <row r="47" spans="1:4" ht="120" x14ac:dyDescent="0.25">
      <c r="A47" s="1" t="s">
        <v>57</v>
      </c>
      <c r="B47" t="s">
        <v>14</v>
      </c>
      <c r="C47" s="6">
        <v>3</v>
      </c>
      <c r="D47" t="s">
        <v>10</v>
      </c>
    </row>
    <row r="48" spans="1:4" x14ac:dyDescent="0.25">
      <c r="A48" s="1" t="s">
        <v>58</v>
      </c>
      <c r="B48" t="s">
        <v>20</v>
      </c>
      <c r="C48" s="6">
        <v>0</v>
      </c>
      <c r="D48" t="s">
        <v>10</v>
      </c>
    </row>
    <row r="49" spans="1:4" x14ac:dyDescent="0.25">
      <c r="A49" s="1" t="s">
        <v>59</v>
      </c>
      <c r="B49" t="s">
        <v>20</v>
      </c>
      <c r="C49" s="6">
        <v>1</v>
      </c>
      <c r="D49" t="s">
        <v>10</v>
      </c>
    </row>
    <row r="50" spans="1:4" ht="30" x14ac:dyDescent="0.25">
      <c r="A50" s="1" t="s">
        <v>60</v>
      </c>
      <c r="B50" t="s">
        <v>20</v>
      </c>
      <c r="C50" s="6">
        <v>1</v>
      </c>
      <c r="D50" t="s">
        <v>8</v>
      </c>
    </row>
    <row r="51" spans="1:4" ht="30" x14ac:dyDescent="0.25">
      <c r="A51" s="1" t="s">
        <v>61</v>
      </c>
      <c r="B51" t="s">
        <v>20</v>
      </c>
      <c r="C51" s="6">
        <v>0</v>
      </c>
      <c r="D51" t="s">
        <v>10</v>
      </c>
    </row>
    <row r="52" spans="1:4" ht="45" x14ac:dyDescent="0.25">
      <c r="A52" s="1" t="s">
        <v>62</v>
      </c>
      <c r="B52" t="s">
        <v>20</v>
      </c>
      <c r="C52" s="6">
        <v>1</v>
      </c>
      <c r="D52" t="s">
        <v>10</v>
      </c>
    </row>
    <row r="53" spans="1:4" ht="30" x14ac:dyDescent="0.25">
      <c r="A53" s="1" t="s">
        <v>63</v>
      </c>
      <c r="B53" t="s">
        <v>7</v>
      </c>
      <c r="C53" s="6">
        <v>1</v>
      </c>
      <c r="D53" t="s">
        <v>8</v>
      </c>
    </row>
    <row r="54" spans="1:4" x14ac:dyDescent="0.25">
      <c r="A54" s="1" t="s">
        <v>64</v>
      </c>
      <c r="B54" t="s">
        <v>7</v>
      </c>
      <c r="C54" s="6">
        <v>3</v>
      </c>
      <c r="D54" t="s">
        <v>8</v>
      </c>
    </row>
    <row r="55" spans="1:4" x14ac:dyDescent="0.25">
      <c r="A55" s="1" t="s">
        <v>65</v>
      </c>
      <c r="B55" t="s">
        <v>20</v>
      </c>
      <c r="C55" s="6">
        <v>1</v>
      </c>
      <c r="D55" t="s">
        <v>8</v>
      </c>
    </row>
    <row r="56" spans="1:4" x14ac:dyDescent="0.25">
      <c r="A56" s="1" t="s">
        <v>66</v>
      </c>
      <c r="B56" t="s">
        <v>7</v>
      </c>
      <c r="C56" s="6">
        <v>0</v>
      </c>
      <c r="D56" t="s">
        <v>10</v>
      </c>
    </row>
    <row r="57" spans="1:4" x14ac:dyDescent="0.25">
      <c r="A57" s="1" t="s">
        <v>67</v>
      </c>
      <c r="B57" t="s">
        <v>7</v>
      </c>
      <c r="C57" s="6">
        <v>1</v>
      </c>
      <c r="D57" t="s">
        <v>10</v>
      </c>
    </row>
    <row r="58" spans="1:4" x14ac:dyDescent="0.25">
      <c r="A58" s="1" t="s">
        <v>68</v>
      </c>
      <c r="B58" t="s">
        <v>7</v>
      </c>
      <c r="C58" s="6">
        <v>2</v>
      </c>
      <c r="D58" t="s">
        <v>10</v>
      </c>
    </row>
    <row r="59" spans="1:4" x14ac:dyDescent="0.25">
      <c r="A59" s="1" t="s">
        <v>69</v>
      </c>
      <c r="B59" t="s">
        <v>7</v>
      </c>
      <c r="C59" s="6">
        <v>3</v>
      </c>
      <c r="D59" t="s">
        <v>10</v>
      </c>
    </row>
    <row r="60" spans="1:4" x14ac:dyDescent="0.25">
      <c r="A60" s="1" t="s">
        <v>70</v>
      </c>
      <c r="B60" t="s">
        <v>7</v>
      </c>
      <c r="C60" s="6">
        <v>1</v>
      </c>
      <c r="D60" t="s">
        <v>8</v>
      </c>
    </row>
    <row r="61" spans="1:4" x14ac:dyDescent="0.25">
      <c r="A61" s="1" t="s">
        <v>71</v>
      </c>
      <c r="B61" t="s">
        <v>7</v>
      </c>
      <c r="C61" s="6">
        <v>1</v>
      </c>
      <c r="D61" t="s">
        <v>8</v>
      </c>
    </row>
    <row r="62" spans="1:4" x14ac:dyDescent="0.25">
      <c r="A62" s="1" t="s">
        <v>72</v>
      </c>
      <c r="B62" t="s">
        <v>73</v>
      </c>
      <c r="C62" s="6">
        <v>1</v>
      </c>
      <c r="D62" t="s">
        <v>8</v>
      </c>
    </row>
    <row r="63" spans="1:4" x14ac:dyDescent="0.25">
      <c r="A63" s="1" t="s">
        <v>74</v>
      </c>
      <c r="B63" t="s">
        <v>73</v>
      </c>
      <c r="C63" s="6">
        <v>1</v>
      </c>
      <c r="D63" t="s">
        <v>8</v>
      </c>
    </row>
    <row r="64" spans="1:4" x14ac:dyDescent="0.25">
      <c r="A64" s="1" t="s">
        <v>75</v>
      </c>
      <c r="B64" t="s">
        <v>73</v>
      </c>
      <c r="C64" s="6">
        <v>3</v>
      </c>
      <c r="D64" t="s">
        <v>8</v>
      </c>
    </row>
    <row r="65" spans="1:4" ht="30" x14ac:dyDescent="0.25">
      <c r="A65" s="1" t="s">
        <v>76</v>
      </c>
      <c r="B65" t="s">
        <v>44</v>
      </c>
      <c r="C65" s="6">
        <v>1</v>
      </c>
      <c r="D65" t="s">
        <v>8</v>
      </c>
    </row>
    <row r="66" spans="1:4" x14ac:dyDescent="0.25">
      <c r="A66" s="1" t="s">
        <v>77</v>
      </c>
      <c r="B66" t="s">
        <v>78</v>
      </c>
      <c r="C66" s="6">
        <v>0</v>
      </c>
      <c r="D66" t="s">
        <v>8</v>
      </c>
    </row>
    <row r="67" spans="1:4" x14ac:dyDescent="0.25">
      <c r="A67" s="1" t="s">
        <v>79</v>
      </c>
      <c r="B67" t="s">
        <v>78</v>
      </c>
      <c r="C67" s="6">
        <v>1</v>
      </c>
      <c r="D67" t="s">
        <v>8</v>
      </c>
    </row>
    <row r="68" spans="1:4" ht="30" x14ac:dyDescent="0.25">
      <c r="A68" s="1" t="s">
        <v>80</v>
      </c>
      <c r="B68" t="s">
        <v>7</v>
      </c>
      <c r="C68" s="6">
        <v>2</v>
      </c>
      <c r="D68" t="s">
        <v>8</v>
      </c>
    </row>
    <row r="69" spans="1:4" ht="30" x14ac:dyDescent="0.25">
      <c r="A69" s="1" t="s">
        <v>81</v>
      </c>
      <c r="B69" t="s">
        <v>14</v>
      </c>
      <c r="C69" s="6">
        <v>2</v>
      </c>
      <c r="D69" t="s">
        <v>8</v>
      </c>
    </row>
    <row r="70" spans="1:4" ht="60" x14ac:dyDescent="0.25">
      <c r="A70" s="1" t="s">
        <v>82</v>
      </c>
      <c r="B70" t="s">
        <v>14</v>
      </c>
      <c r="C70" s="6">
        <v>2</v>
      </c>
      <c r="D70" t="s">
        <v>10</v>
      </c>
    </row>
    <row r="71" spans="1:4" ht="30" x14ac:dyDescent="0.25">
      <c r="A71" s="1" t="s">
        <v>83</v>
      </c>
      <c r="B71" t="s">
        <v>14</v>
      </c>
      <c r="C71" s="6">
        <v>3</v>
      </c>
      <c r="D71" t="s">
        <v>10</v>
      </c>
    </row>
    <row r="72" spans="1:4" ht="30" x14ac:dyDescent="0.25">
      <c r="A72" s="1" t="s">
        <v>84</v>
      </c>
      <c r="B72" t="s">
        <v>73</v>
      </c>
      <c r="C72" s="6">
        <v>1</v>
      </c>
      <c r="D72" t="s">
        <v>10</v>
      </c>
    </row>
    <row r="73" spans="1:4" ht="30" x14ac:dyDescent="0.25">
      <c r="A73" s="1" t="s">
        <v>85</v>
      </c>
      <c r="B73" t="s">
        <v>73</v>
      </c>
      <c r="C73" s="6">
        <v>2</v>
      </c>
      <c r="D73" t="s">
        <v>10</v>
      </c>
    </row>
    <row r="74" spans="1:4" ht="30" x14ac:dyDescent="0.25">
      <c r="A74" s="1" t="s">
        <v>86</v>
      </c>
      <c r="B74" t="s">
        <v>73</v>
      </c>
      <c r="C74" s="6">
        <v>3</v>
      </c>
      <c r="D74" t="s">
        <v>10</v>
      </c>
    </row>
    <row r="75" spans="1:4" ht="30" x14ac:dyDescent="0.25">
      <c r="A75" s="1" t="s">
        <v>87</v>
      </c>
      <c r="B75" t="s">
        <v>20</v>
      </c>
      <c r="C75" s="6">
        <v>2</v>
      </c>
      <c r="D75" t="s">
        <v>8</v>
      </c>
    </row>
    <row r="76" spans="1:4" x14ac:dyDescent="0.25">
      <c r="A76" s="1" t="s">
        <v>88</v>
      </c>
      <c r="B76" t="s">
        <v>20</v>
      </c>
      <c r="C76" s="6">
        <v>1</v>
      </c>
      <c r="D76" t="s">
        <v>8</v>
      </c>
    </row>
    <row r="77" spans="1:4" ht="30" x14ac:dyDescent="0.25">
      <c r="A77" s="1" t="s">
        <v>89</v>
      </c>
      <c r="B77" t="s">
        <v>20</v>
      </c>
      <c r="C77" s="6">
        <v>3</v>
      </c>
      <c r="D77" t="s">
        <v>8</v>
      </c>
    </row>
    <row r="78" spans="1:4" x14ac:dyDescent="0.25">
      <c r="A78" s="1" t="s">
        <v>90</v>
      </c>
      <c r="B78" t="s">
        <v>20</v>
      </c>
      <c r="C78" s="6">
        <v>3</v>
      </c>
      <c r="D78" t="s">
        <v>8</v>
      </c>
    </row>
    <row r="79" spans="1:4" x14ac:dyDescent="0.25">
      <c r="A79" s="1" t="s">
        <v>91</v>
      </c>
      <c r="B79" t="s">
        <v>20</v>
      </c>
      <c r="C79" s="6">
        <v>3</v>
      </c>
      <c r="D79" t="s">
        <v>8</v>
      </c>
    </row>
    <row r="80" spans="1:4" x14ac:dyDescent="0.25">
      <c r="A80" s="1" t="s">
        <v>92</v>
      </c>
      <c r="B80" t="s">
        <v>7</v>
      </c>
      <c r="C80" s="6">
        <v>2</v>
      </c>
      <c r="D80" t="s">
        <v>8</v>
      </c>
    </row>
    <row r="81" spans="1:4" x14ac:dyDescent="0.25">
      <c r="A81" s="1" t="s">
        <v>93</v>
      </c>
      <c r="B81" t="s">
        <v>20</v>
      </c>
      <c r="C81" s="6">
        <v>3</v>
      </c>
      <c r="D81" t="s">
        <v>8</v>
      </c>
    </row>
    <row r="82" spans="1:4" x14ac:dyDescent="0.25">
      <c r="A82" s="1" t="s">
        <v>94</v>
      </c>
      <c r="B82" t="s">
        <v>73</v>
      </c>
      <c r="C82" s="6">
        <v>1</v>
      </c>
      <c r="D82" t="s">
        <v>8</v>
      </c>
    </row>
    <row r="83" spans="1:4" x14ac:dyDescent="0.25">
      <c r="A83" s="1" t="s">
        <v>95</v>
      </c>
      <c r="B83" t="s">
        <v>73</v>
      </c>
      <c r="C83" s="6">
        <v>1</v>
      </c>
      <c r="D83" t="s">
        <v>8</v>
      </c>
    </row>
    <row r="84" spans="1:4" x14ac:dyDescent="0.25">
      <c r="A84" s="1" t="s">
        <v>96</v>
      </c>
      <c r="B84" t="s">
        <v>44</v>
      </c>
      <c r="C84" s="6">
        <v>2</v>
      </c>
      <c r="D84" t="s">
        <v>8</v>
      </c>
    </row>
    <row r="85" spans="1:4" x14ac:dyDescent="0.25">
      <c r="A85" s="1" t="s">
        <v>97</v>
      </c>
      <c r="B85" t="s">
        <v>78</v>
      </c>
      <c r="C85" s="6">
        <v>2</v>
      </c>
      <c r="D85" t="s">
        <v>8</v>
      </c>
    </row>
    <row r="86" spans="1:4" x14ac:dyDescent="0.25">
      <c r="A86" s="1" t="s">
        <v>98</v>
      </c>
      <c r="B86" t="s">
        <v>78</v>
      </c>
      <c r="C86" s="6">
        <v>1</v>
      </c>
      <c r="D86" t="s">
        <v>10</v>
      </c>
    </row>
    <row r="87" spans="1:4" x14ac:dyDescent="0.25">
      <c r="A87" s="1" t="s">
        <v>99</v>
      </c>
      <c r="B87" t="s">
        <v>78</v>
      </c>
      <c r="C87" s="6">
        <v>2</v>
      </c>
      <c r="D87" t="s">
        <v>10</v>
      </c>
    </row>
    <row r="88" spans="1:4" x14ac:dyDescent="0.25">
      <c r="A88" s="1" t="s">
        <v>100</v>
      </c>
      <c r="B88" t="s">
        <v>78</v>
      </c>
      <c r="C88" s="6">
        <v>3</v>
      </c>
      <c r="D88" t="s">
        <v>10</v>
      </c>
    </row>
    <row r="89" spans="1:4" ht="30" x14ac:dyDescent="0.25">
      <c r="A89" s="1" t="s">
        <v>101</v>
      </c>
      <c r="B89" t="s">
        <v>78</v>
      </c>
      <c r="C89" s="6">
        <v>2</v>
      </c>
      <c r="D89" t="s">
        <v>8</v>
      </c>
    </row>
    <row r="90" spans="1:4" x14ac:dyDescent="0.25">
      <c r="A90" s="1" t="s">
        <v>102</v>
      </c>
      <c r="B90" t="s">
        <v>20</v>
      </c>
      <c r="C90" s="6">
        <v>0</v>
      </c>
      <c r="D90" t="s">
        <v>10</v>
      </c>
    </row>
    <row r="91" spans="1:4" ht="30" x14ac:dyDescent="0.25">
      <c r="A91" s="1" t="s">
        <v>103</v>
      </c>
      <c r="B91" t="s">
        <v>20</v>
      </c>
      <c r="C91" s="6">
        <v>1</v>
      </c>
      <c r="D91" t="s">
        <v>10</v>
      </c>
    </row>
    <row r="92" spans="1:4" x14ac:dyDescent="0.25">
      <c r="A92" s="1" t="s">
        <v>104</v>
      </c>
      <c r="B92" t="s">
        <v>20</v>
      </c>
      <c r="C92" s="6">
        <v>2</v>
      </c>
      <c r="D92" t="s">
        <v>10</v>
      </c>
    </row>
    <row r="93" spans="1:4" x14ac:dyDescent="0.25">
      <c r="A93" s="1" t="s">
        <v>105</v>
      </c>
      <c r="B93" t="s">
        <v>20</v>
      </c>
      <c r="C93" s="6">
        <v>3</v>
      </c>
      <c r="D93" t="s">
        <v>10</v>
      </c>
    </row>
    <row r="94" spans="1:4" x14ac:dyDescent="0.25">
      <c r="A94" s="1" t="s">
        <v>106</v>
      </c>
      <c r="B94" t="s">
        <v>20</v>
      </c>
      <c r="C94" s="6">
        <v>2</v>
      </c>
      <c r="D94" t="s">
        <v>8</v>
      </c>
    </row>
    <row r="95" spans="1:4" x14ac:dyDescent="0.25">
      <c r="A95" s="1" t="s">
        <v>107</v>
      </c>
      <c r="B95" t="s">
        <v>7</v>
      </c>
      <c r="C95" s="6">
        <v>1</v>
      </c>
      <c r="D95" t="s">
        <v>8</v>
      </c>
    </row>
    <row r="96" spans="1:4" ht="30" x14ac:dyDescent="0.25">
      <c r="A96" s="1" t="s">
        <v>108</v>
      </c>
      <c r="B96" t="s">
        <v>7</v>
      </c>
      <c r="C96" s="6">
        <v>3</v>
      </c>
      <c r="D96" t="s">
        <v>8</v>
      </c>
    </row>
    <row r="97" spans="1:4" ht="45" x14ac:dyDescent="0.25">
      <c r="A97" s="1" t="s">
        <v>109</v>
      </c>
      <c r="B97" t="s">
        <v>44</v>
      </c>
      <c r="C97" s="6">
        <v>3</v>
      </c>
      <c r="D97" t="s">
        <v>8</v>
      </c>
    </row>
    <row r="98" spans="1:4" x14ac:dyDescent="0.25">
      <c r="A98" s="1" t="s">
        <v>110</v>
      </c>
      <c r="B98" t="s">
        <v>44</v>
      </c>
      <c r="C98" s="6">
        <v>2</v>
      </c>
      <c r="D98" t="s">
        <v>8</v>
      </c>
    </row>
    <row r="99" spans="1:4" x14ac:dyDescent="0.25">
      <c r="A99" s="1" t="s">
        <v>111</v>
      </c>
      <c r="B99" t="s">
        <v>44</v>
      </c>
      <c r="C99" s="6">
        <v>2</v>
      </c>
      <c r="D99" t="s">
        <v>8</v>
      </c>
    </row>
    <row r="100" spans="1:4" ht="30" x14ac:dyDescent="0.25">
      <c r="A100" s="1" t="s">
        <v>112</v>
      </c>
      <c r="B100" t="s">
        <v>73</v>
      </c>
      <c r="C100" s="6">
        <v>0</v>
      </c>
      <c r="D100" t="s">
        <v>8</v>
      </c>
    </row>
    <row r="101" spans="1:4" ht="30" x14ac:dyDescent="0.25">
      <c r="A101" s="1" t="s">
        <v>113</v>
      </c>
      <c r="B101" t="s">
        <v>73</v>
      </c>
      <c r="C101" s="6">
        <v>2</v>
      </c>
      <c r="D101" t="s">
        <v>8</v>
      </c>
    </row>
    <row r="102" spans="1:4" x14ac:dyDescent="0.25">
      <c r="A102" s="1" t="s">
        <v>114</v>
      </c>
      <c r="B102" t="s">
        <v>73</v>
      </c>
      <c r="C102" s="6">
        <v>0</v>
      </c>
      <c r="D102" t="s">
        <v>8</v>
      </c>
    </row>
    <row r="103" spans="1:4" ht="30" x14ac:dyDescent="0.25">
      <c r="A103" s="1" t="s">
        <v>115</v>
      </c>
      <c r="B103" t="s">
        <v>73</v>
      </c>
      <c r="C103" s="6">
        <v>0</v>
      </c>
      <c r="D103" t="s">
        <v>10</v>
      </c>
    </row>
    <row r="104" spans="1:4" ht="30" x14ac:dyDescent="0.25">
      <c r="A104" s="1" t="s">
        <v>116</v>
      </c>
      <c r="B104" t="s">
        <v>73</v>
      </c>
      <c r="C104" s="6">
        <v>1</v>
      </c>
      <c r="D104" t="s">
        <v>10</v>
      </c>
    </row>
    <row r="105" spans="1:4" ht="30" x14ac:dyDescent="0.25">
      <c r="A105" s="1" t="s">
        <v>117</v>
      </c>
      <c r="B105" t="s">
        <v>73</v>
      </c>
      <c r="C105" s="6">
        <v>2</v>
      </c>
      <c r="D105" t="s">
        <v>10</v>
      </c>
    </row>
    <row r="106" spans="1:4" ht="30" x14ac:dyDescent="0.25">
      <c r="A106" s="1" t="s">
        <v>118</v>
      </c>
      <c r="B106" t="s">
        <v>73</v>
      </c>
      <c r="C106" s="6">
        <v>3</v>
      </c>
      <c r="D106" t="s">
        <v>10</v>
      </c>
    </row>
    <row r="107" spans="1:4" x14ac:dyDescent="0.25">
      <c r="A107" s="1" t="s">
        <v>119</v>
      </c>
      <c r="B107" t="s">
        <v>44</v>
      </c>
      <c r="C107" s="6">
        <v>3</v>
      </c>
      <c r="D107" t="s">
        <v>8</v>
      </c>
    </row>
    <row r="108" spans="1:4" ht="120" x14ac:dyDescent="0.25">
      <c r="A108" s="1" t="s">
        <v>120</v>
      </c>
      <c r="B108" t="s">
        <v>78</v>
      </c>
      <c r="C108" s="6">
        <v>2</v>
      </c>
      <c r="D108" t="s">
        <v>8</v>
      </c>
    </row>
    <row r="109" spans="1:4" ht="30" x14ac:dyDescent="0.25">
      <c r="A109" s="1" t="s">
        <v>121</v>
      </c>
      <c r="B109" t="s">
        <v>78</v>
      </c>
      <c r="C109" s="6">
        <v>3</v>
      </c>
      <c r="D109" t="s">
        <v>8</v>
      </c>
    </row>
    <row r="110" spans="1:4" ht="30" x14ac:dyDescent="0.25">
      <c r="A110" s="1" t="s">
        <v>122</v>
      </c>
      <c r="B110" t="s">
        <v>44</v>
      </c>
      <c r="C110" s="6">
        <v>1</v>
      </c>
      <c r="D110" t="s">
        <v>8</v>
      </c>
    </row>
    <row r="111" spans="1:4" x14ac:dyDescent="0.25">
      <c r="A111" s="1" t="s">
        <v>123</v>
      </c>
      <c r="B111" t="s">
        <v>44</v>
      </c>
      <c r="C111" s="6">
        <v>0</v>
      </c>
      <c r="D111" t="s">
        <v>8</v>
      </c>
    </row>
    <row r="112" spans="1:4" x14ac:dyDescent="0.25">
      <c r="A112" s="1" t="s">
        <v>124</v>
      </c>
      <c r="B112" t="s">
        <v>44</v>
      </c>
      <c r="C112" s="6">
        <v>1</v>
      </c>
      <c r="D112" t="s">
        <v>8</v>
      </c>
    </row>
    <row r="113" spans="1:4" x14ac:dyDescent="0.25">
      <c r="A113" s="1" t="s">
        <v>125</v>
      </c>
      <c r="B113" t="s">
        <v>44</v>
      </c>
      <c r="C113" s="6">
        <v>2</v>
      </c>
      <c r="D113" t="s">
        <v>8</v>
      </c>
    </row>
    <row r="114" spans="1:4" x14ac:dyDescent="0.25">
      <c r="A114" s="1" t="s">
        <v>126</v>
      </c>
      <c r="B114" t="s">
        <v>44</v>
      </c>
      <c r="C114" s="6">
        <v>3</v>
      </c>
      <c r="D114" t="s">
        <v>8</v>
      </c>
    </row>
    <row r="115" spans="1:4" ht="30" x14ac:dyDescent="0.25">
      <c r="A115" s="1" t="s">
        <v>127</v>
      </c>
      <c r="B115" t="s">
        <v>44</v>
      </c>
      <c r="C115" s="6">
        <v>3</v>
      </c>
      <c r="D115" t="s">
        <v>8</v>
      </c>
    </row>
    <row r="116" spans="1:4" x14ac:dyDescent="0.25">
      <c r="A116" s="1" t="s">
        <v>128</v>
      </c>
      <c r="B116" t="s">
        <v>44</v>
      </c>
      <c r="C116" s="6">
        <v>1</v>
      </c>
      <c r="D116" t="s">
        <v>8</v>
      </c>
    </row>
    <row r="117" spans="1:4" ht="30" x14ac:dyDescent="0.25">
      <c r="A117" s="1" t="s">
        <v>129</v>
      </c>
      <c r="B117" t="s">
        <v>7</v>
      </c>
      <c r="C117" s="6">
        <v>0</v>
      </c>
      <c r="D117" t="s">
        <v>8</v>
      </c>
    </row>
    <row r="118" spans="1:4" x14ac:dyDescent="0.25">
      <c r="A118" s="1" t="s">
        <v>130</v>
      </c>
      <c r="B118" t="s">
        <v>14</v>
      </c>
      <c r="C118" s="6">
        <v>1</v>
      </c>
      <c r="D118" t="s">
        <v>8</v>
      </c>
    </row>
    <row r="119" spans="1:4" x14ac:dyDescent="0.25">
      <c r="A119" s="1" t="s">
        <v>131</v>
      </c>
      <c r="B119" t="s">
        <v>78</v>
      </c>
      <c r="C119" s="6">
        <v>1</v>
      </c>
      <c r="D119" t="s">
        <v>8</v>
      </c>
    </row>
    <row r="120" spans="1:4" x14ac:dyDescent="0.25">
      <c r="A120" s="1" t="s">
        <v>132</v>
      </c>
      <c r="B120" t="s">
        <v>7</v>
      </c>
      <c r="C120" s="6">
        <v>2</v>
      </c>
      <c r="D120" t="s">
        <v>8</v>
      </c>
    </row>
    <row r="121" spans="1:4" x14ac:dyDescent="0.25">
      <c r="A121" s="1" t="s">
        <v>133</v>
      </c>
      <c r="B121" t="s">
        <v>20</v>
      </c>
      <c r="C121" s="6">
        <v>3</v>
      </c>
      <c r="D121" t="s">
        <v>8</v>
      </c>
    </row>
    <row r="122" spans="1:4" x14ac:dyDescent="0.25">
      <c r="A122" s="1" t="s">
        <v>134</v>
      </c>
      <c r="B122" t="s">
        <v>20</v>
      </c>
      <c r="C122" s="6">
        <v>0</v>
      </c>
      <c r="D122" t="s">
        <v>10</v>
      </c>
    </row>
    <row r="123" spans="1:4" x14ac:dyDescent="0.25">
      <c r="A123" s="1" t="s">
        <v>135</v>
      </c>
      <c r="B123" t="s">
        <v>20</v>
      </c>
      <c r="C123" s="6">
        <v>1</v>
      </c>
      <c r="D123" t="s">
        <v>10</v>
      </c>
    </row>
    <row r="124" spans="1:4" x14ac:dyDescent="0.25">
      <c r="A124" s="1" t="s">
        <v>136</v>
      </c>
      <c r="B124" t="s">
        <v>20</v>
      </c>
      <c r="C124" s="6">
        <v>2</v>
      </c>
      <c r="D124" t="s">
        <v>10</v>
      </c>
    </row>
    <row r="125" spans="1:4" x14ac:dyDescent="0.25">
      <c r="A125" s="1" t="s">
        <v>137</v>
      </c>
      <c r="B125" t="s">
        <v>20</v>
      </c>
      <c r="C125" s="6">
        <v>3</v>
      </c>
      <c r="D125" t="s">
        <v>10</v>
      </c>
    </row>
    <row r="126" spans="1:4" x14ac:dyDescent="0.25">
      <c r="A126" s="1" t="s">
        <v>138</v>
      </c>
      <c r="B126" t="s">
        <v>20</v>
      </c>
      <c r="C126" s="6">
        <v>0</v>
      </c>
      <c r="D126" t="s">
        <v>10</v>
      </c>
    </row>
    <row r="127" spans="1:4" x14ac:dyDescent="0.25">
      <c r="A127" s="1" t="s">
        <v>139</v>
      </c>
      <c r="B127" t="s">
        <v>20</v>
      </c>
      <c r="C127" s="6">
        <v>1</v>
      </c>
      <c r="D127" t="s">
        <v>10</v>
      </c>
    </row>
    <row r="128" spans="1:4" x14ac:dyDescent="0.25">
      <c r="A128" s="1" t="s">
        <v>140</v>
      </c>
      <c r="B128" t="s">
        <v>20</v>
      </c>
      <c r="C128" s="6">
        <v>2</v>
      </c>
      <c r="D128" t="s">
        <v>10</v>
      </c>
    </row>
    <row r="129" spans="1:4" ht="30" x14ac:dyDescent="0.25">
      <c r="A129" s="1" t="s">
        <v>141</v>
      </c>
      <c r="B129" t="s">
        <v>20</v>
      </c>
      <c r="C129" s="6">
        <v>3</v>
      </c>
      <c r="D129" t="s">
        <v>10</v>
      </c>
    </row>
    <row r="130" spans="1:4" ht="30" x14ac:dyDescent="0.25">
      <c r="A130" s="1" t="s">
        <v>142</v>
      </c>
      <c r="B130" t="s">
        <v>14</v>
      </c>
      <c r="C130" s="6">
        <v>1</v>
      </c>
      <c r="D130" t="s">
        <v>8</v>
      </c>
    </row>
    <row r="131" spans="1:4" x14ac:dyDescent="0.25">
      <c r="A131" s="1" t="s">
        <v>143</v>
      </c>
      <c r="B131" t="s">
        <v>73</v>
      </c>
      <c r="C131" s="6">
        <v>2</v>
      </c>
      <c r="D131" t="s">
        <v>8</v>
      </c>
    </row>
    <row r="132" spans="1:4" x14ac:dyDescent="0.25">
      <c r="A132" s="1" t="s">
        <v>144</v>
      </c>
      <c r="B132" t="s">
        <v>73</v>
      </c>
      <c r="C132" s="6">
        <v>3</v>
      </c>
      <c r="D132" t="s">
        <v>8</v>
      </c>
    </row>
    <row r="133" spans="1:4" x14ac:dyDescent="0.25">
      <c r="A133" s="1" t="s">
        <v>145</v>
      </c>
      <c r="B133" t="s">
        <v>14</v>
      </c>
      <c r="C133" s="6">
        <v>3</v>
      </c>
      <c r="D133" t="s">
        <v>8</v>
      </c>
    </row>
    <row r="134" spans="1:4" ht="30" x14ac:dyDescent="0.25">
      <c r="A134" s="1" t="s">
        <v>146</v>
      </c>
      <c r="B134" t="s">
        <v>7</v>
      </c>
      <c r="C134" s="6">
        <v>3</v>
      </c>
      <c r="D134" t="s">
        <v>8</v>
      </c>
    </row>
    <row r="135" spans="1:4" x14ac:dyDescent="0.25">
      <c r="A135" s="1" t="s">
        <v>147</v>
      </c>
      <c r="B135" t="s">
        <v>7</v>
      </c>
      <c r="C135" s="6">
        <v>2</v>
      </c>
      <c r="D135" t="s">
        <v>8</v>
      </c>
    </row>
    <row r="136" spans="1:4" x14ac:dyDescent="0.25">
      <c r="A136" s="1" t="s">
        <v>148</v>
      </c>
      <c r="B136" t="s">
        <v>7</v>
      </c>
      <c r="C136" s="6">
        <v>1</v>
      </c>
      <c r="D136" t="s">
        <v>8</v>
      </c>
    </row>
    <row r="137" spans="1:4" ht="30" x14ac:dyDescent="0.25">
      <c r="A137" s="1" t="s">
        <v>149</v>
      </c>
      <c r="B137" t="s">
        <v>7</v>
      </c>
      <c r="C137" s="6">
        <v>0</v>
      </c>
      <c r="D137" t="s">
        <v>8</v>
      </c>
    </row>
    <row r="138" spans="1:4" x14ac:dyDescent="0.25">
      <c r="A138" s="1" t="s">
        <v>150</v>
      </c>
      <c r="B138" t="s">
        <v>7</v>
      </c>
      <c r="C138" s="6">
        <v>2</v>
      </c>
      <c r="D138" t="s">
        <v>8</v>
      </c>
    </row>
    <row r="139" spans="1:4" x14ac:dyDescent="0.25">
      <c r="A139" s="1" t="s">
        <v>151</v>
      </c>
      <c r="B139" t="s">
        <v>78</v>
      </c>
      <c r="C139" s="6">
        <v>3</v>
      </c>
      <c r="D139" t="s">
        <v>8</v>
      </c>
    </row>
    <row r="140" spans="1:4" ht="30" x14ac:dyDescent="0.25">
      <c r="A140" s="1" t="s">
        <v>152</v>
      </c>
      <c r="B140" t="s">
        <v>78</v>
      </c>
      <c r="C140" s="6">
        <v>3</v>
      </c>
      <c r="D140" t="s">
        <v>8</v>
      </c>
    </row>
    <row r="141" spans="1:4" ht="30" x14ac:dyDescent="0.25">
      <c r="A141" s="1" t="s">
        <v>153</v>
      </c>
      <c r="B141" t="s">
        <v>44</v>
      </c>
      <c r="C141" s="6">
        <v>2</v>
      </c>
      <c r="D141" t="s">
        <v>10</v>
      </c>
    </row>
    <row r="142" spans="1:4" x14ac:dyDescent="0.25">
      <c r="A142" s="1" t="s">
        <v>154</v>
      </c>
      <c r="B142" t="s">
        <v>44</v>
      </c>
      <c r="C142" s="6">
        <v>3</v>
      </c>
      <c r="D142" t="s">
        <v>10</v>
      </c>
    </row>
    <row r="143" spans="1:4" ht="30" x14ac:dyDescent="0.25">
      <c r="A143" s="1" t="s">
        <v>155</v>
      </c>
      <c r="B143" t="s">
        <v>14</v>
      </c>
      <c r="C143" s="6">
        <v>1</v>
      </c>
      <c r="D143" t="s">
        <v>10</v>
      </c>
    </row>
    <row r="144" spans="1:4" ht="30" x14ac:dyDescent="0.25">
      <c r="A144" s="1" t="s">
        <v>156</v>
      </c>
      <c r="B144" t="s">
        <v>14</v>
      </c>
      <c r="C144" s="6">
        <v>2</v>
      </c>
      <c r="D144" t="s">
        <v>10</v>
      </c>
    </row>
    <row r="145" spans="1:4" ht="30" x14ac:dyDescent="0.25">
      <c r="A145" s="1" t="s">
        <v>157</v>
      </c>
      <c r="B145" t="s">
        <v>14</v>
      </c>
      <c r="C145" s="6">
        <v>3</v>
      </c>
      <c r="D145" t="s">
        <v>10</v>
      </c>
    </row>
    <row r="146" spans="1:4" x14ac:dyDescent="0.25">
      <c r="A146" s="1" t="s">
        <v>158</v>
      </c>
      <c r="B146" t="s">
        <v>7</v>
      </c>
      <c r="C146" s="6">
        <v>3</v>
      </c>
      <c r="D146" t="s">
        <v>8</v>
      </c>
    </row>
  </sheetData>
  <autoFilter ref="A1:E146" xr:uid="{2A632468-9BDD-403F-9E24-7885BE798557}"/>
  <dataValidations count="1">
    <dataValidation type="list" allowBlank="1" showInputMessage="1" showErrorMessage="1" sqref="E2:E146" xr:uid="{4DDF0093-7B0A-41A0-B31D-1C18A4F5D123}">
      <formula1>"No aplicable, Pendent, En curs, Finalitzada"</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2438a32-e18b-4eac-be57-1917724db1f8" xsi:nil="true"/>
    <lcf76f155ced4ddcb4097134ff3c332f xmlns="29c5ce21-8d67-44ee-8fa3-3599095043b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053E3294A2D8547A1BE8200DCB7CC06" ma:contentTypeVersion="18" ma:contentTypeDescription="Crea un document nou" ma:contentTypeScope="" ma:versionID="e51cd549ea534706c6659fc2fb6101af">
  <xsd:schema xmlns:xsd="http://www.w3.org/2001/XMLSchema" xmlns:xs="http://www.w3.org/2001/XMLSchema" xmlns:p="http://schemas.microsoft.com/office/2006/metadata/properties" xmlns:ns2="02438a32-e18b-4eac-be57-1917724db1f8" xmlns:ns3="29c5ce21-8d67-44ee-8fa3-3599095043b2" targetNamespace="http://schemas.microsoft.com/office/2006/metadata/properties" ma:root="true" ma:fieldsID="083e7b50ac88e2ba32441daf21231c67" ns2:_="" ns3:_="">
    <xsd:import namespace="02438a32-e18b-4eac-be57-1917724db1f8"/>
    <xsd:import namespace="29c5ce21-8d67-44ee-8fa3-3599095043b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lcf76f155ced4ddcb4097134ff3c332f" minOccurs="0"/>
                <xsd:element ref="ns2: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438a32-e18b-4eac-be57-1917724db1f8" elementFormDefault="qualified">
    <xsd:import namespace="http://schemas.microsoft.com/office/2006/documentManagement/types"/>
    <xsd:import namespace="http://schemas.microsoft.com/office/infopath/2007/PartnerControls"/>
    <xsd:element name="SharedWithUsers" ma:index="8" nillable="true" ma:displayName="Compartit amb"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 compartit amb detalls" ma:description="" ma:internalName="SharedWithDetails" ma:readOnly="true">
      <xsd:simpleType>
        <xsd:restriction base="dms:Note">
          <xsd:maxLength value="255"/>
        </xsd:restriction>
      </xsd:simpleType>
    </xsd:element>
    <xsd:element name="TaxCatchAll" ma:index="22" nillable="true" ma:displayName="Taxonomy Catch All Column" ma:hidden="true" ma:list="{48ab6d60-f751-4e9b-bd7b-cce21d042906}" ma:internalName="TaxCatchAll" ma:showField="CatchAllData" ma:web="02438a32-e18b-4eac-be57-1917724db1f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9c5ce21-8d67-44ee-8fa3-3599095043b2"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87c5a2b0-51b2-40d4-af1d-8383668458f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B14B95-37E1-4B47-BBB2-928A041B001F}">
  <ds:schemaRefs>
    <ds:schemaRef ds:uri="http://schemas.microsoft.com/sharepoint/v3/contenttype/forms"/>
  </ds:schemaRefs>
</ds:datastoreItem>
</file>

<file path=customXml/itemProps2.xml><?xml version="1.0" encoding="utf-8"?>
<ds:datastoreItem xmlns:ds="http://schemas.openxmlformats.org/officeDocument/2006/customXml" ds:itemID="{9EA55275-941D-4972-96D9-D04CA0CEC338}">
  <ds:schemaRefs>
    <ds:schemaRef ds:uri="http://schemas.microsoft.com/office/2006/metadata/properties"/>
    <ds:schemaRef ds:uri="http://schemas.microsoft.com/office/infopath/2007/PartnerControls"/>
    <ds:schemaRef ds:uri="02438a32-e18b-4eac-be57-1917724db1f8"/>
    <ds:schemaRef ds:uri="29c5ce21-8d67-44ee-8fa3-3599095043b2"/>
  </ds:schemaRefs>
</ds:datastoreItem>
</file>

<file path=customXml/itemProps3.xml><?xml version="1.0" encoding="utf-8"?>
<ds:datastoreItem xmlns:ds="http://schemas.openxmlformats.org/officeDocument/2006/customXml" ds:itemID="{49D3E0A7-9F98-41E2-8225-8E3F42187C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438a32-e18b-4eac-be57-1917724db1f8"/>
    <ds:schemaRef ds:uri="29c5ce21-8d67-44ee-8fa3-3599095043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2</vt:i4>
      </vt:variant>
    </vt:vector>
  </HeadingPairs>
  <TitlesOfParts>
    <vt:vector size="2" baseType="lpstr">
      <vt:lpstr>Resum</vt:lpstr>
      <vt:lpstr>CESB</vt:lpstr>
    </vt:vector>
  </TitlesOfParts>
  <Manager/>
  <Company>Universitat de Barcelona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OSSMA</dc:creator>
  <cp:keywords/>
  <dc:description/>
  <cp:lastModifiedBy>Antoni Navajas Navarro</cp:lastModifiedBy>
  <cp:revision/>
  <dcterms:created xsi:type="dcterms:W3CDTF">2023-06-07T09:29:24Z</dcterms:created>
  <dcterms:modified xsi:type="dcterms:W3CDTF">2024-11-20T07:46:42Z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0x0101005E71CB1E93A932428F1A52AF202D4044</vt:lpwstr>
  </property>
  <property fmtid="{D5CDD505-2E9C-101B-9397-08002B2CF9AE}" pid="3" name="Order">
    <vt:r8>9912200</vt:r8>
  </property>
  <property fmtid="{D5CDD505-2E9C-101B-9397-08002B2CF9AE}" pid="4" name="MediaServiceImageTags">
    <vt:lpwstr/>
  </property>
</Properties>
</file>