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hibailopez\OneDrive - Universitat de Barcelona\Escritorio\TFG\"/>
    </mc:Choice>
  </mc:AlternateContent>
  <xr:revisionPtr revIDLastSave="0" documentId="13_ncr:1_{8CC1B167-881F-4E5F-A652-005743174C8A}" xr6:coauthVersionLast="36" xr6:coauthVersionMax="47" xr10:uidLastSave="{00000000-0000-0000-0000-000000000000}"/>
  <bookViews>
    <workbookView xWindow="0" yWindow="0" windowWidth="23340" windowHeight="11475" tabRatio="877" xr2:uid="{00000000-000D-0000-FFFF-FFFF00000000}"/>
  </bookViews>
  <sheets>
    <sheet name="CAV títol" sheetId="1" r:id="rId1"/>
    <sheet name="CAV memòria" sheetId="3" r:id="rId2"/>
    <sheet name="CAV Peça audiovisual" sheetId="13" r:id="rId3"/>
    <sheet name="CAV informe tutor" sheetId="4" r:id="rId4"/>
    <sheet name="CAV defensa" sheetId="5" r:id="rId5"/>
    <sheet name="CAV Qualificació final" sheetId="6" r:id="rId6"/>
  </sheets>
  <definedNames>
    <definedName name="_a">'CAV títol'!$C$8</definedName>
    <definedName name="_Hlk81836973" localSheetId="0">'CAV títol'!#REF!</definedName>
    <definedName name="Altres_TFGs_amb_peca" localSheetId="0">'CAV títol'!$C$8</definedName>
    <definedName name="_xlnm.Print_Area" localSheetId="4">'CAV defensa'!$A$1:$G$22</definedName>
    <definedName name="SUM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F19" i="5"/>
  <c r="C5" i="6" l="1"/>
  <c r="G19" i="3" l="1"/>
  <c r="B10" i="6" s="1"/>
  <c r="G11" i="6" l="1"/>
  <c r="E11" i="6"/>
  <c r="G10" i="6"/>
  <c r="C11" i="6"/>
  <c r="E10" i="6"/>
  <c r="F10" i="6"/>
  <c r="F11" i="6"/>
  <c r="D10" i="6"/>
  <c r="D11" i="6"/>
  <c r="C10" i="6"/>
  <c r="B11" i="6"/>
  <c r="B13" i="6" l="1"/>
  <c r="F13" i="6"/>
  <c r="C13" i="6"/>
  <c r="G13" i="6"/>
  <c r="D13" i="6"/>
  <c r="E13" i="6"/>
  <c r="G20" i="4"/>
  <c r="D12" i="6" l="1"/>
  <c r="D14" i="6" s="1"/>
  <c r="G12" i="6"/>
  <c r="G14" i="6" s="1"/>
  <c r="E12" i="6"/>
  <c r="E14" i="6" s="1"/>
  <c r="C12" i="6"/>
  <c r="C14" i="6" s="1"/>
  <c r="F12" i="6"/>
  <c r="F14" i="6" s="1"/>
  <c r="B12" i="6"/>
  <c r="B14" i="6" s="1"/>
  <c r="D7" i="6"/>
  <c r="D6" i="6"/>
  <c r="D5" i="6"/>
  <c r="D7" i="5"/>
  <c r="D6" i="5"/>
  <c r="D5" i="5"/>
  <c r="D7" i="4"/>
  <c r="D6" i="4"/>
  <c r="D5" i="4"/>
  <c r="D7" i="3"/>
  <c r="D6" i="3"/>
  <c r="D5" i="3"/>
  <c r="C7" i="6" l="1"/>
  <c r="C6" i="6"/>
  <c r="C7" i="5"/>
  <c r="C6" i="5"/>
  <c r="C5" i="5"/>
  <c r="F20" i="4"/>
  <c r="C7" i="4"/>
  <c r="C6" i="4"/>
  <c r="C5" i="4"/>
  <c r="C7" i="3"/>
  <c r="C6" i="3"/>
  <c r="C5" i="3"/>
  <c r="F19" i="3"/>
  <c r="C16" i="6" l="1"/>
</calcChain>
</file>

<file path=xl/sharedStrings.xml><?xml version="1.0" encoding="utf-8"?>
<sst xmlns="http://schemas.openxmlformats.org/spreadsheetml/2006/main" count="181" uniqueCount="159">
  <si>
    <t>Memòria</t>
  </si>
  <si>
    <t xml:space="preserve">0–4 </t>
  </si>
  <si>
    <t>5–6</t>
  </si>
  <si>
    <t>7–8</t>
  </si>
  <si>
    <t>9–10</t>
  </si>
  <si>
    <t>1. Estructura</t>
  </si>
  <si>
    <t>La memòria no inclou tots els apartats de la plantilla.</t>
  </si>
  <si>
    <t>La memòria inclou tots els apartats de la plantilla, però hi ha diversos continguts que no són adequats.</t>
  </si>
  <si>
    <t>La memòria inclou tots els apartats de la plantilla, però hi ha algun contingut que no és adequat.</t>
  </si>
  <si>
    <t>La memòria inclou tots els apartats de la plantilla i els continguts són adequats.</t>
  </si>
  <si>
    <t>Les explicacions són clares,  utilitza adequadament la terminologia científica i els apartats estan ben lligats.</t>
  </si>
  <si>
    <t>3. Gramàtica i ortografia</t>
  </si>
  <si>
    <t>L'estructura gramatical i l'ortografia són deficients.</t>
  </si>
  <si>
    <t>En diverses ocasions l'estructura gramatical i l'ortografia no són correctes.</t>
  </si>
  <si>
    <t>Presenta algun error gramatical o alguna falta d'ortografia.</t>
  </si>
  <si>
    <t>L'estructura gramatical i l'ortografia són correctes.</t>
  </si>
  <si>
    <t>5. Contingut i mètode</t>
  </si>
  <si>
    <t>Està clarament per sota de la dedicació esperada.</t>
  </si>
  <si>
    <t>Algun aspecte no queda ben desenvolupat.</t>
  </si>
  <si>
    <t>És correcte.</t>
  </si>
  <si>
    <t>Desenvolupa de manera excel·lent el que s'espera del treball.</t>
  </si>
  <si>
    <t>6. Conclusions</t>
  </si>
  <si>
    <t>Les conclusions no estan en absolut justificades.</t>
  </si>
  <si>
    <t>Algunes conclusions estan en conflicte amb el contingut.</t>
  </si>
  <si>
    <t>Les conclusions reflecteixen d'una  manera clara i concisa els resultats, però s'hi detecta alguna mancança.</t>
  </si>
  <si>
    <t>Les conclusions reflecteixen d'una manera clara i concisa els resultats.</t>
  </si>
  <si>
    <t>Insuficient</t>
  </si>
  <si>
    <t>Suficient</t>
  </si>
  <si>
    <t>Bé</t>
  </si>
  <si>
    <t>Excel·lent</t>
  </si>
  <si>
    <t>Ponderació</t>
  </si>
  <si>
    <t>Qualificació</t>
  </si>
  <si>
    <t>4. Disseny y maquetació</t>
  </si>
  <si>
    <t>El diseny i maquetació dificulta la comprensió del contingut.</t>
  </si>
  <si>
    <t>El diseny i maquetació no dificulten la comprensció del contingut, però no aporten una idea de l'estètica del projecte presentat.</t>
  </si>
  <si>
    <t>El diseny i maquetació representa en algunes parts l'estètica del projecte.</t>
  </si>
  <si>
    <t>El diseny i maquetació del dossier permeten tenir una idea clara del concepte i de l' estètica del projecte presentat.</t>
  </si>
  <si>
    <t>6. Concepte del projecte</t>
  </si>
  <si>
    <t>El concepte general no està en absolut justificat.</t>
  </si>
  <si>
    <t>Algunes conceptes entren en conflicte amb el concepte general.</t>
  </si>
  <si>
    <t>Els conceptes es reflecteixen d'una  manera clara i concisa, però s'hi detecta alguna mancança.</t>
  </si>
  <si>
    <t>Els conceptes es reflecteixen d'una manera clara i concisa.</t>
  </si>
  <si>
    <t>La bibliografia, els referents i els stàndards són clarament insuficient.</t>
  </si>
  <si>
    <t>En diverses ocasions la bibliografia, els referents i els stàndards,  no compleixen les especificacions del format o està mal referenciada.</t>
  </si>
  <si>
    <t>En alguna ocasió la bibliografia,  els referents i els estàndards no compleix les especificacions del format o està mal referenciada.</t>
  </si>
  <si>
    <t>Recull totes les fonts consultades, la bibliografia compleix les especificacions del format. Te bons referents i compleix els documents estàndards.</t>
  </si>
  <si>
    <t xml:space="preserve">1. Capacitat d'aprenentatge </t>
  </si>
  <si>
    <t>Els seus coneixements sobre el tema no han progressat.</t>
  </si>
  <si>
    <t>Els seus coneixements sobre el tema han progressat poc.</t>
  </si>
  <si>
    <t>Els seus coneixements sobre el tema han progressat notablement.</t>
  </si>
  <si>
    <t>Els seus coneixements sobre el tema han progressat molt.</t>
  </si>
  <si>
    <t>2. Receptivitat</t>
  </si>
  <si>
    <t>No ha tingut en compte en cap moment les indicacions del tutor.</t>
  </si>
  <si>
    <t>Ha tingut poc en compte les indicacions del tutor.</t>
  </si>
  <si>
    <t>Ha tingut en compte la majoria de les indicacions del tutor.</t>
  </si>
  <si>
    <t>Ha tingut en compte totes les indicacions del tutor.</t>
  </si>
  <si>
    <t>3. Autonomia</t>
  </si>
  <si>
    <t>L'estudiant no s'ha mostrat gens autònom.</t>
  </si>
  <si>
    <t>L'estudiant s'ha mostrat poc autònom.</t>
  </si>
  <si>
    <t>L'estudiant s'ha mostrat sovint autònom.</t>
  </si>
  <si>
    <t>L'estudiant ha treballat de manera autònoma.</t>
  </si>
  <si>
    <t>4. Capacitat d'organització i gestió</t>
  </si>
  <si>
    <t>No ha complert els terminis.</t>
  </si>
  <si>
    <t>Ha complert els terminis amb desviacions.</t>
  </si>
  <si>
    <t>Majoritàriament ha complert els terminis.</t>
  </si>
  <si>
    <t>Ha complert els terminis previstos.</t>
  </si>
  <si>
    <t>5. Creativitat i iniciativa</t>
  </si>
  <si>
    <t>No ha tingut gens de creativitat ni iniciativa.</t>
  </si>
  <si>
    <t>Ha tingut poca creativitat o iniciativa.</t>
  </si>
  <si>
    <t>Ha tingut força creativitat i iniciativa.</t>
  </si>
  <si>
    <t>Ha tingut molta creativitat i iniciativa.</t>
  </si>
  <si>
    <t>6. Gestió de la informació</t>
  </si>
  <si>
    <t>No ha consultat cap font bibliogràfica.</t>
  </si>
  <si>
    <t>No s'han aprofitat prou les fonts consultades.</t>
  </si>
  <si>
    <t>Les fonts consultades s'han aprofitat força.</t>
  </si>
  <si>
    <t>Ha seleccionat la informació adequada a partir de les fonts consultades.</t>
  </si>
  <si>
    <t>7. Objectius</t>
  </si>
  <si>
    <t>No ha assolit cap dels objectius.</t>
  </si>
  <si>
    <t>Ha assolit una part molt reduïda dels objectius.</t>
  </si>
  <si>
    <t>Ha assolit la majoria dels objectius.</t>
  </si>
  <si>
    <t>Ha assolit els objectius.</t>
  </si>
  <si>
    <t>8. Anàlisi i síntesi</t>
  </si>
  <si>
    <t>El treball d'anàlisi i el de síntesi són deficients.</t>
  </si>
  <si>
    <t>El treball d'anàlisi o el de síntesi és clarament millorable.</t>
  </si>
  <si>
    <t>Ha fet un treball d'anàlisi i síntesi correcte, però s'hi detecta alguna mancança</t>
  </si>
  <si>
    <t>Ha fet un treball d'anàlisi i de síntesi excel·lent.</t>
  </si>
  <si>
    <t xml:space="preserve">9. Conclusions </t>
  </si>
  <si>
    <t>Les conclusions no són adequades.</t>
  </si>
  <si>
    <t>Les conclusions són millorables.</t>
  </si>
  <si>
    <t>Les conclusions reflecteixen d'una manera clara i concisa el seu treball, però s'hi detecta alguna mancança.</t>
  </si>
  <si>
    <t>Les conclusions reflecteixen d'una manera clara i concisa el seu treball.</t>
  </si>
  <si>
    <t xml:space="preserve">1. Llenguatge i comunicació         </t>
  </si>
  <si>
    <t>No modula el to de veu, la comunicació és poc fluida, o el  vocabulari no és adient.</t>
  </si>
  <si>
    <t xml:space="preserve">En moltes ocasions hi ha errors en el llenguatge oral. </t>
  </si>
  <si>
    <t xml:space="preserve">En ocasions puntuals hi ha algun error en el llenguatge oral. </t>
  </si>
  <si>
    <t>El llenguatge utilitzat és precís i el discurs clar. Modula apropiadament el to de veu.</t>
  </si>
  <si>
    <t xml:space="preserve">2. Expressió corporal </t>
  </si>
  <si>
    <t>No té en compte el públic.</t>
  </si>
  <si>
    <t>En diverses ocasions no té en compte el públic.</t>
  </si>
  <si>
    <t>En alguna ocasió no té en compte el públic.</t>
  </si>
  <si>
    <t xml:space="preserve">La mirada té en compte tot el públic a qui dirigeix les explicacions. Gesticula correctament.  </t>
  </si>
  <si>
    <t xml:space="preserve">3. Seguretat i convicció      </t>
  </si>
  <si>
    <t>No demostra domini del tema o ha de llegir contínuament anotacions o repeteix estrictament el que està escrit a les transparències.</t>
  </si>
  <si>
    <t>Mostra domini del tema, però reiteradament necessita llegir perquè no sap què dir, o requereix temps per meditar el que explica.</t>
  </si>
  <si>
    <t>Mostra domini del tema, però de forma puntual necessita llegir perquè no sap què dir, o requereix temps per meditar el que explicarà.</t>
  </si>
  <si>
    <t>Mostra domini del tema amb seguretat i convicció.</t>
  </si>
  <si>
    <t>4. Terminologia</t>
  </si>
  <si>
    <t>La terminologia emprada és  incorrecta.</t>
  </si>
  <si>
    <t>Presenta molts errors en la terminologia.</t>
  </si>
  <si>
    <t>Utilitza la terminologia de forma adient, però presenta algun error.</t>
  </si>
  <si>
    <t>Utilitza la terminologia d'una manera adient.</t>
  </si>
  <si>
    <t>5. Estructura del contingut</t>
  </si>
  <si>
    <t>L'estructura de la presentació no és  adequada o hi falta algun apartat rellevant.</t>
  </si>
  <si>
    <t>L'estructura de la presentació és  adequada, però hi falta algun apartat poc rellevant o és inconsistent.</t>
  </si>
  <si>
    <t>L'estructura de la presentació és adequada, però hi ha algun apartat  massa llarg o curt.</t>
  </si>
  <si>
    <t>6. Distribució del temps</t>
  </si>
  <si>
    <t>S'ha hagut de saltar una part substancial de la presentació prevista per ajustar-se al temps establert.</t>
  </si>
  <si>
    <t>S'ha hagut de saltar alguna part de la presentació prevista per ajustar-se al temps establert.</t>
  </si>
  <si>
    <t>S’ajusta al temps establert per a l’exposició i distribueix correctament el temps en cada apartat.</t>
  </si>
  <si>
    <t>7. Recursos visuals</t>
  </si>
  <si>
    <t>8. Defensa</t>
  </si>
  <si>
    <t>És incoherent i no sap argumentar.</t>
  </si>
  <si>
    <t>Moltes respostes no són coherents o ben argumentades.</t>
  </si>
  <si>
    <t>Alguna resposta no és coherent o ben argumentada.</t>
  </si>
  <si>
    <t>Totes les respostes són coherents i ben argumentades.</t>
  </si>
  <si>
    <t>Utilitza adequadament els recursos visuals o tecnològics en la presentació.</t>
  </si>
  <si>
    <t>Fa un ús adequat dels recursos
visuals o tecnològics amb alguna deficiència.</t>
  </si>
  <si>
    <t>Utilitza els recursos visuals o
tecnològics de manera pobra.</t>
  </si>
  <si>
    <t>No utilitza adequadament els recursos visuals o tecnològics de què disposa.</t>
  </si>
  <si>
    <t>Data</t>
  </si>
  <si>
    <t>Membres del tribunal</t>
  </si>
  <si>
    <t>Comunicació interactiva</t>
  </si>
  <si>
    <t>Total</t>
  </si>
  <si>
    <t xml:space="preserve">Estudiant: </t>
  </si>
  <si>
    <t xml:space="preserve">Títol: </t>
  </si>
  <si>
    <t xml:space="preserve">Tutor: </t>
  </si>
  <si>
    <t xml:space="preserve">Tipus de TFG: </t>
  </si>
  <si>
    <t>En el temps establert (10 minuts) no ha pogut concloure la presentació.</t>
  </si>
  <si>
    <t>L'estructura de la presentació és la requerida (títol, objectius, plantejament, resultats i conclusions). El contingut de les seccions és l'adient.</t>
  </si>
  <si>
    <t>Gestió d’empresa audiovisual</t>
  </si>
  <si>
    <t>Altres formats amb peça audiovisual/sonora/visual</t>
  </si>
  <si>
    <t>Guió</t>
  </si>
  <si>
    <t>Realització i producció audiovisual</t>
  </si>
  <si>
    <t>Recerca audiovisual</t>
  </si>
  <si>
    <t>7. Bibliografia, referents, plantilles</t>
  </si>
  <si>
    <t>2. Expressió escrita i terminologia</t>
  </si>
  <si>
    <t>El text és confús i incomprensible. No fa servir la terminologia del seu camp</t>
  </si>
  <si>
    <t>Diverses parts del text són confuses i incomprensibles. Utilitza molt poc la terminologia del seu camp.</t>
  </si>
  <si>
    <t>En algunes ocasions el text no és prou clar. Utilitza regularment la terminologia del seu camp.</t>
  </si>
  <si>
    <t>Suma ponderada</t>
  </si>
  <si>
    <t>Grau de Comunicació Audiovisual: Treball de Fi de Grau</t>
  </si>
  <si>
    <r>
      <rPr>
        <b/>
        <sz val="14"/>
        <color theme="1"/>
        <rFont val="Arial Nova Light"/>
        <family val="2"/>
      </rPr>
      <t>Comentaris i nota sobre la peça audiovisual, demo o prototip.</t>
    </r>
    <r>
      <rPr>
        <b/>
        <sz val="11"/>
        <color theme="1"/>
        <rFont val="Arial Nova Light"/>
        <family val="2"/>
      </rPr>
      <t xml:space="preserve"> 
</t>
    </r>
    <r>
      <rPr>
        <sz val="11"/>
        <color theme="1"/>
        <rFont val="Arial Nova Light"/>
        <family val="2"/>
      </rPr>
      <t>Aquesta avaluació és qualitativa. S'ha de puntuar de 0 a 10. Recorda que els criteris d'avaluació de les peces audiovisuals per cada tipus de TFG es poden trobar a la
 "Guia completa Treball Fi de Grau (TFG) de la UB en Comunicació Audiovisual 2022-23: Característiques, calendari, procediments i avaluació"</t>
    </r>
  </si>
  <si>
    <t>Instruccions pel professorat</t>
  </si>
  <si>
    <t>Escriu la puntuació →</t>
  </si>
  <si>
    <r>
      <rPr>
        <sz val="18"/>
        <color theme="0"/>
        <rFont val="Arial Nova Light"/>
        <family val="2"/>
      </rPr>
      <t xml:space="preserve">Qualificació final del TFG </t>
    </r>
    <r>
      <rPr>
        <sz val="18"/>
        <color theme="0"/>
        <rFont val="Calibri"/>
        <family val="2"/>
      </rPr>
      <t>→</t>
    </r>
  </si>
  <si>
    <t>Peça audiovisual, demo o prototip</t>
  </si>
  <si>
    <t>Informe tutor/a</t>
  </si>
  <si>
    <t>Defensa oral</t>
  </si>
  <si>
    <r>
      <rPr>
        <b/>
        <sz val="11"/>
        <rFont val="Arial Nova Light"/>
        <family val="2"/>
      </rPr>
      <t xml:space="preserve">
1.</t>
    </r>
    <r>
      <rPr>
        <sz val="11"/>
        <rFont val="Arial Nova Light"/>
        <family val="2"/>
      </rPr>
      <t xml:space="preserve"> Escriu el nom de l'estudiant, el títol del TFG i el nom del tutor/a.
</t>
    </r>
    <r>
      <rPr>
        <b/>
        <sz val="11"/>
        <rFont val="Arial Nova Light"/>
        <family val="2"/>
      </rPr>
      <t xml:space="preserve">2. </t>
    </r>
    <r>
      <rPr>
        <sz val="11"/>
        <rFont val="Arial Nova Light"/>
        <family val="2"/>
      </rPr>
      <t xml:space="preserve">Selecciona del desplegable el tipus de TFG. 
</t>
    </r>
    <r>
      <rPr>
        <b/>
        <sz val="11"/>
        <rFont val="Arial Nova Light"/>
        <family val="2"/>
      </rPr>
      <t>3.</t>
    </r>
    <r>
      <rPr>
        <sz val="11"/>
        <rFont val="Arial Nova Light"/>
        <family val="2"/>
      </rPr>
      <t xml:space="preserve"> Ompli les pestanyes CAV memòria, CAV Peça audiovisual (si n'hi ha), CAV informe tutor i CAV defensa. Valora cada ítem de 0 a 10. L'excel s'encarrega de fer la ponderació de cada apartat.
</t>
    </r>
    <r>
      <rPr>
        <b/>
        <sz val="11"/>
        <rFont val="Arial Nova Light"/>
        <family val="2"/>
      </rPr>
      <t>4.</t>
    </r>
    <r>
      <rPr>
        <sz val="11"/>
        <rFont val="Arial Nova Light"/>
        <family val="2"/>
      </rPr>
      <t xml:space="preserve"> La pestanya "CAV Qualificació final" no s'ha de tocar.
</t>
    </r>
    <r>
      <rPr>
        <b/>
        <sz val="11"/>
        <rFont val="Arial Nova Light"/>
        <family val="2"/>
      </rPr>
      <t>5.</t>
    </r>
    <r>
      <rPr>
        <sz val="11"/>
        <rFont val="Arial Nova Light"/>
        <family val="2"/>
      </rPr>
      <t xml:space="preserve"> Per millorar la transparència de l'avaluació, aquest document es pot compartir amb l'alumnat.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</si>
</sst>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b/>
      <sz val="11"/>
      <color theme="1"/>
      <name val="Arial Nova Light"/>
      <family val="2"/>
    </font>
    <font>
      <sz val="11"/>
      <name val="Arial Nova Light"/>
      <family val="2"/>
    </font>
    <font>
      <sz val="11"/>
      <color theme="1"/>
      <name val="Arial Nova Light"/>
      <family val="2"/>
    </font>
    <font>
      <b/>
      <sz val="14"/>
      <color theme="1"/>
      <name val="Arial Nova Light"/>
      <family val="2"/>
    </font>
    <font>
      <i/>
      <sz val="11"/>
      <name val="Arial Nova Light"/>
      <family val="2"/>
    </font>
    <font>
      <b/>
      <sz val="11"/>
      <name val="Arial Nova Light"/>
      <family val="2"/>
    </font>
    <font>
      <sz val="20"/>
      <name val="Arial Nova Light"/>
      <family val="2"/>
    </font>
    <font>
      <b/>
      <sz val="10.5"/>
      <name val="Arial Nova Light"/>
      <family val="2"/>
    </font>
    <font>
      <b/>
      <sz val="18"/>
      <name val="Arial Nova Light"/>
      <family val="2"/>
    </font>
    <font>
      <sz val="10"/>
      <name val="Arial Nova Light"/>
      <family val="2"/>
    </font>
    <font>
      <sz val="18"/>
      <name val="Arial Nova Light"/>
      <family val="2"/>
    </font>
    <font>
      <b/>
      <sz val="18"/>
      <color theme="0"/>
      <name val="Arial Nova Light"/>
      <family val="2"/>
    </font>
    <font>
      <b/>
      <sz val="18"/>
      <color theme="0"/>
      <name val="Arial Black"/>
      <family val="2"/>
    </font>
    <font>
      <sz val="18"/>
      <color theme="0"/>
      <name val="Arial Nova Light"/>
      <family val="2"/>
    </font>
    <font>
      <sz val="18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Fill="1" applyProtection="1"/>
    <xf numFmtId="0" fontId="5" fillId="0" borderId="0" xfId="0" applyFont="1" applyFill="1" applyProtection="1">
      <protection locked="0"/>
    </xf>
    <xf numFmtId="0" fontId="4" fillId="0" borderId="7" xfId="1" applyFont="1" applyFill="1" applyBorder="1" applyAlignment="1" applyProtection="1">
      <alignment horizontal="left" vertical="top" wrapText="1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Protection="1">
      <protection locked="0"/>
    </xf>
    <xf numFmtId="49" fontId="4" fillId="0" borderId="1" xfId="0" applyNumberFormat="1" applyFont="1" applyFill="1" applyBorder="1" applyProtection="1"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49" fontId="4" fillId="2" borderId="7" xfId="1" applyNumberFormat="1" applyFont="1" applyFill="1" applyBorder="1" applyAlignment="1" applyProtection="1">
      <alignment horizontal="center" vertical="center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49" fontId="4" fillId="2" borderId="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164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2" applyFont="1" applyFill="1" applyBorder="1" applyAlignment="1" applyProtection="1">
      <alignment horizontal="left" vertical="top" wrapText="1"/>
      <protection locked="0"/>
    </xf>
    <xf numFmtId="0" fontId="4" fillId="0" borderId="12" xfId="2" applyFont="1" applyFill="1" applyBorder="1" applyAlignment="1" applyProtection="1">
      <alignment horizontal="left" vertical="top" wrapText="1"/>
      <protection locked="0"/>
    </xf>
    <xf numFmtId="0" fontId="4" fillId="0" borderId="1" xfId="2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 wrapText="1"/>
      <protection locked="0"/>
    </xf>
    <xf numFmtId="0" fontId="8" fillId="2" borderId="2" xfId="2" applyFont="1" applyFill="1" applyBorder="1" applyAlignment="1" applyProtection="1">
      <alignment horizontal="left" vertical="center" wrapText="1"/>
      <protection locked="0"/>
    </xf>
    <xf numFmtId="0" fontId="8" fillId="2" borderId="1" xfId="2" applyFont="1" applyFill="1" applyBorder="1" applyAlignment="1" applyProtection="1">
      <alignment horizontal="left" vertical="center" wrapText="1"/>
      <protection locked="0"/>
    </xf>
    <xf numFmtId="0" fontId="4" fillId="0" borderId="12" xfId="3" applyFont="1" applyFill="1" applyBorder="1" applyAlignment="1" applyProtection="1">
      <alignment horizontal="left" vertical="top" wrapText="1"/>
      <protection locked="0"/>
    </xf>
    <xf numFmtId="0" fontId="4" fillId="0" borderId="1" xfId="3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Protection="1">
      <protection locked="0"/>
    </xf>
    <xf numFmtId="0" fontId="8" fillId="2" borderId="2" xfId="3" applyFont="1" applyFill="1" applyBorder="1" applyAlignment="1" applyProtection="1">
      <alignment horizontal="left" vertical="center" wrapText="1"/>
      <protection locked="0"/>
    </xf>
    <xf numFmtId="0" fontId="8" fillId="2" borderId="1" xfId="3" applyFont="1" applyFill="1" applyBorder="1" applyAlignment="1" applyProtection="1">
      <alignment horizontal="left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2" applyNumberFormat="1" applyFont="1" applyFill="1" applyBorder="1" applyAlignment="1" applyProtection="1">
      <alignment horizontal="center"/>
    </xf>
    <xf numFmtId="164" fontId="5" fillId="0" borderId="1" xfId="0" applyNumberFormat="1" applyFont="1" applyFill="1" applyBorder="1" applyProtection="1"/>
    <xf numFmtId="164" fontId="8" fillId="0" borderId="5" xfId="2" applyNumberFormat="1" applyFont="1" applyFill="1" applyBorder="1" applyAlignment="1" applyProtection="1">
      <alignment horizontal="right" vertical="center" wrapText="1"/>
    </xf>
    <xf numFmtId="164" fontId="15" fillId="3" borderId="0" xfId="2" applyNumberFormat="1" applyFont="1" applyFill="1" applyBorder="1" applyAlignment="1" applyProtection="1">
      <alignment horizontal="left" vertical="center" wrapText="1"/>
    </xf>
    <xf numFmtId="164" fontId="11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11" fillId="0" borderId="0" xfId="1" applyFont="1" applyFill="1" applyBorder="1" applyAlignment="1" applyProtection="1">
      <alignment horizontal="right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left" vertical="top" wrapText="1"/>
      <protection locked="0"/>
    </xf>
    <xf numFmtId="0" fontId="4" fillId="2" borderId="11" xfId="1" applyFont="1" applyFill="1" applyBorder="1" applyAlignment="1" applyProtection="1">
      <alignment horizontal="left" vertical="top" wrapText="1"/>
      <protection locked="0"/>
    </xf>
    <xf numFmtId="0" fontId="4" fillId="2" borderId="5" xfId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/>
      <protection locked="0"/>
    </xf>
    <xf numFmtId="49" fontId="5" fillId="0" borderId="11" xfId="0" applyNumberFormat="1" applyFont="1" applyFill="1" applyBorder="1" applyAlignment="1" applyProtection="1">
      <alignment horizontal="left" vertical="top"/>
      <protection locked="0"/>
    </xf>
    <xf numFmtId="49" fontId="5" fillId="0" borderId="5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8" fillId="0" borderId="0" xfId="3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6" fillId="0" borderId="10" xfId="0" applyFont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Protection="1"/>
    <xf numFmtId="49" fontId="7" fillId="0" borderId="5" xfId="0" applyNumberFormat="1" applyFont="1" applyFill="1" applyBorder="1" applyProtection="1"/>
    <xf numFmtId="49" fontId="4" fillId="0" borderId="4" xfId="0" applyNumberFormat="1" applyFont="1" applyFill="1" applyBorder="1" applyProtection="1"/>
    <xf numFmtId="49" fontId="4" fillId="0" borderId="5" xfId="0" applyNumberFormat="1" applyFont="1" applyFill="1" applyBorder="1" applyProtection="1"/>
    <xf numFmtId="9" fontId="12" fillId="0" borderId="1" xfId="1" applyNumberFormat="1" applyFont="1" applyFill="1" applyBorder="1" applyAlignment="1" applyProtection="1">
      <alignment horizontal="center" vertical="center" wrapText="1"/>
    </xf>
    <xf numFmtId="9" fontId="1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9" fontId="12" fillId="0" borderId="2" xfId="2" applyNumberFormat="1" applyFont="1" applyFill="1" applyBorder="1" applyAlignment="1" applyProtection="1">
      <alignment horizontal="center" vertical="center" wrapText="1"/>
    </xf>
    <xf numFmtId="9" fontId="12" fillId="0" borderId="1" xfId="2" applyNumberFormat="1" applyFont="1" applyFill="1" applyBorder="1" applyAlignment="1" applyProtection="1">
      <alignment horizontal="center" vertical="center" wrapText="1"/>
    </xf>
    <xf numFmtId="9" fontId="13" fillId="0" borderId="0" xfId="2" applyNumberFormat="1" applyFont="1" applyFill="1" applyBorder="1" applyAlignment="1" applyProtection="1">
      <alignment horizontal="center" vertical="center"/>
    </xf>
    <xf numFmtId="9" fontId="12" fillId="0" borderId="2" xfId="3" applyNumberFormat="1" applyFont="1" applyFill="1" applyBorder="1" applyAlignment="1" applyProtection="1">
      <alignment horizontal="center" vertical="center" wrapText="1"/>
    </xf>
    <xf numFmtId="9" fontId="12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 wrapText="1"/>
    </xf>
    <xf numFmtId="0" fontId="10" fillId="2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left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16" fillId="3" borderId="0" xfId="2" applyFont="1" applyFill="1" applyBorder="1" applyAlignment="1" applyProtection="1">
      <alignment horizontal="right" vertical="center" wrapText="1"/>
    </xf>
    <xf numFmtId="0" fontId="14" fillId="3" borderId="0" xfId="2" applyFont="1" applyFill="1" applyBorder="1" applyAlignment="1" applyProtection="1">
      <alignment horizontal="right" vertical="center" wrapText="1"/>
    </xf>
    <xf numFmtId="0" fontId="0" fillId="0" borderId="0" xfId="0" applyFill="1" applyProtection="1"/>
  </cellXfs>
  <cellStyles count="4">
    <cellStyle name="Normal" xfId="0" builtinId="0"/>
    <cellStyle name="Normal_Rubriques Fisica memoria" xfId="1" xr:uid="{00000000-0005-0000-0000-000002000000}"/>
    <cellStyle name="Normal_Rubriques Fisica oral" xfId="3" xr:uid="{00000000-0005-0000-0000-000003000000}"/>
    <cellStyle name="Normal_Rubriques Fisica tutor" xfId="2" xr:uid="{00000000-0005-0000-0000-000004000000}"/>
  </cellStyles>
  <dxfs count="0"/>
  <tableStyles count="0" defaultTableStyle="TableStyleMedium2" defaultPivotStyle="PivotStyleLight16"/>
  <colors>
    <mruColors>
      <color rgb="FFFFA200"/>
      <color rgb="FF0064B2"/>
      <color rgb="FF808359"/>
      <color rgb="FFFF7C00"/>
      <color rgb="FF33CC33"/>
      <color rgb="FFFF6600"/>
      <color rgb="FFCCFFCC"/>
      <color rgb="FF99FF99"/>
      <color rgb="FFFF66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17</xdr:row>
      <xdr:rowOff>114301</xdr:rowOff>
    </xdr:from>
    <xdr:to>
      <xdr:col>1</xdr:col>
      <xdr:colOff>245609</xdr:colOff>
      <xdr:row>22</xdr:row>
      <xdr:rowOff>154695</xdr:rowOff>
    </xdr:to>
    <xdr:pic>
      <xdr:nvPicPr>
        <xdr:cNvPr id="10" name="Imat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076826"/>
          <a:ext cx="1731509" cy="992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21"/>
  <sheetViews>
    <sheetView showGridLines="0" tabSelected="1" zoomScaleNormal="100" workbookViewId="0">
      <selection activeCell="C6" sqref="C6"/>
    </sheetView>
  </sheetViews>
  <sheetFormatPr baseColWidth="10" defaultColWidth="8.85546875" defaultRowHeight="15" x14ac:dyDescent="0.25"/>
  <cols>
    <col min="1" max="1" width="29.140625" style="1" bestFit="1" customWidth="1"/>
    <col min="2" max="2" width="14.140625" style="1" customWidth="1"/>
    <col min="3" max="3" width="50" style="1" customWidth="1"/>
    <col min="4" max="4" width="8.85546875" style="1" customWidth="1"/>
    <col min="5" max="16384" width="8.85546875" style="1"/>
  </cols>
  <sheetData>
    <row r="3" spans="2:16" ht="30" customHeight="1" x14ac:dyDescent="0.25"/>
    <row r="4" spans="2:16" ht="24.75" customHeight="1" x14ac:dyDescent="0.25">
      <c r="B4" s="52" t="s">
        <v>133</v>
      </c>
      <c r="C4" s="13"/>
      <c r="D4" s="4"/>
      <c r="E4" s="62" t="s">
        <v>152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2:16" ht="27.75" customHeight="1" x14ac:dyDescent="0.25">
      <c r="B5" s="53" t="s">
        <v>134</v>
      </c>
      <c r="C5" s="14"/>
      <c r="D5" s="4"/>
      <c r="E5" s="63" t="s">
        <v>158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2:16" ht="26.25" customHeight="1" x14ac:dyDescent="0.25">
      <c r="B6" s="53" t="s">
        <v>135</v>
      </c>
      <c r="C6" s="15"/>
      <c r="D6" s="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2:16" x14ac:dyDescent="0.25">
      <c r="B7" s="6"/>
      <c r="C7" s="9"/>
      <c r="D7" s="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2:16" ht="102" customHeight="1" x14ac:dyDescent="0.25">
      <c r="B8" s="52" t="s">
        <v>136</v>
      </c>
      <c r="C8" s="16"/>
      <c r="D8" s="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17" spans="3:12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 x14ac:dyDescent="0.25">
      <c r="C21" s="42" t="s">
        <v>150</v>
      </c>
      <c r="D21" s="42"/>
      <c r="E21" s="2"/>
      <c r="F21" s="2"/>
      <c r="G21" s="2"/>
      <c r="H21" s="2"/>
      <c r="I21" s="2"/>
      <c r="J21" s="2"/>
      <c r="K21" s="2"/>
      <c r="L21" s="2"/>
    </row>
  </sheetData>
  <sheetProtection algorithmName="SHA-512" hashValue="Kuz0ztuRJhoUjSi6fa1LwEMMkaGhPGKftevFvziwo4hc7yh1wYz8j+IbeERzhXPva2hS0rsiukF4ICr9E6RbfA==" saltValue="iMHJBia1SODv8MvAhBKAGA==" spinCount="100000" sheet="1" objects="1" scenarios="1"/>
  <mergeCells count="3">
    <mergeCell ref="E5:P8"/>
    <mergeCell ref="C21:D21"/>
    <mergeCell ref="E4:P4"/>
  </mergeCells>
  <dataValidations count="1">
    <dataValidation type="list" allowBlank="1" showInputMessage="1" showErrorMessage="1" sqref="C8" xr:uid="{00000000-0002-0000-0000-000000000000}">
      <formula1>"Guió, Realització i producció audiovisual, Gestió d’empresa audiovisual, Comunicació interactiva, Recerca audiovisual, Altres formats amb peça audiovisual/sonora/visual"</formula1>
    </dataValidation>
  </dataValidations>
  <pageMargins left="0.7" right="0.7" top="0.75" bottom="0.75" header="0.3" footer="0.3"/>
  <pageSetup paperSize="9" scale="8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2"/>
  <sheetViews>
    <sheetView showGridLines="0" zoomScaleNormal="100" workbookViewId="0">
      <selection activeCell="D5" sqref="D5:E5"/>
    </sheetView>
  </sheetViews>
  <sheetFormatPr baseColWidth="10" defaultColWidth="11.42578125" defaultRowHeight="15" x14ac:dyDescent="0.25"/>
  <cols>
    <col min="1" max="1" width="22" style="1" customWidth="1"/>
    <col min="2" max="2" width="28.28515625" style="1" customWidth="1"/>
    <col min="3" max="3" width="29.5703125" style="1" customWidth="1"/>
    <col min="4" max="4" width="30" style="1" customWidth="1"/>
    <col min="5" max="5" width="28.5703125" style="1" customWidth="1"/>
    <col min="6" max="6" width="13.5703125" style="55" customWidth="1"/>
    <col min="7" max="7" width="15.42578125" style="55" customWidth="1"/>
    <col min="8" max="16384" width="11.42578125" style="1"/>
  </cols>
  <sheetData>
    <row r="2" spans="1:8" x14ac:dyDescent="0.25">
      <c r="C2" s="54"/>
      <c r="D2" s="54"/>
    </row>
    <row r="3" spans="1:8" x14ac:dyDescent="0.25">
      <c r="C3" s="56"/>
      <c r="D3" s="56"/>
    </row>
    <row r="5" spans="1:8" ht="24" customHeight="1" x14ac:dyDescent="0.25">
      <c r="C5" s="3" t="str">
        <f>'CAV títol'!B4</f>
        <v xml:space="preserve">Estudiant: </v>
      </c>
      <c r="D5" s="66">
        <f>'CAV títol'!C4</f>
        <v>0</v>
      </c>
      <c r="E5" s="67"/>
    </row>
    <row r="6" spans="1:8" x14ac:dyDescent="0.25">
      <c r="C6" s="5" t="str">
        <f>'CAV títol'!B5</f>
        <v xml:space="preserve">Títol: </v>
      </c>
      <c r="D6" s="68">
        <f>'CAV títol'!C5</f>
        <v>0</v>
      </c>
      <c r="E6" s="69"/>
    </row>
    <row r="7" spans="1:8" x14ac:dyDescent="0.25">
      <c r="C7" s="5" t="str">
        <f>'CAV títol'!B6</f>
        <v xml:space="preserve">Tutor: </v>
      </c>
      <c r="D7" s="70">
        <f>'CAV títol'!C6</f>
        <v>0</v>
      </c>
      <c r="E7" s="71"/>
    </row>
    <row r="9" spans="1:8" x14ac:dyDescent="0.25">
      <c r="A9" s="9"/>
      <c r="B9" s="17" t="s">
        <v>26</v>
      </c>
      <c r="C9" s="18" t="s">
        <v>27</v>
      </c>
      <c r="D9" s="17" t="s">
        <v>28</v>
      </c>
      <c r="E9" s="19" t="s">
        <v>29</v>
      </c>
      <c r="F9" s="44" t="s">
        <v>30</v>
      </c>
      <c r="G9" s="45" t="s">
        <v>31</v>
      </c>
      <c r="H9" s="4"/>
    </row>
    <row r="10" spans="1:8" x14ac:dyDescent="0.25">
      <c r="A10" s="9"/>
      <c r="B10" s="20" t="s">
        <v>1</v>
      </c>
      <c r="C10" s="21" t="s">
        <v>2</v>
      </c>
      <c r="D10" s="20" t="s">
        <v>3</v>
      </c>
      <c r="E10" s="22" t="s">
        <v>4</v>
      </c>
      <c r="F10" s="44"/>
      <c r="G10" s="45"/>
      <c r="H10" s="4"/>
    </row>
    <row r="11" spans="1:8" ht="57" x14ac:dyDescent="0.25">
      <c r="A11" s="23" t="s">
        <v>5</v>
      </c>
      <c r="B11" s="10" t="s">
        <v>6</v>
      </c>
      <c r="C11" s="10" t="s">
        <v>7</v>
      </c>
      <c r="D11" s="10" t="s">
        <v>8</v>
      </c>
      <c r="E11" s="10" t="s">
        <v>9</v>
      </c>
      <c r="F11" s="72">
        <v>0.15</v>
      </c>
      <c r="G11" s="36"/>
      <c r="H11" s="4"/>
    </row>
    <row r="12" spans="1:8" ht="74.25" customHeight="1" x14ac:dyDescent="0.25">
      <c r="A12" s="23" t="s">
        <v>145</v>
      </c>
      <c r="B12" s="11" t="s">
        <v>146</v>
      </c>
      <c r="C12" s="11" t="s">
        <v>147</v>
      </c>
      <c r="D12" s="11" t="s">
        <v>148</v>
      </c>
      <c r="E12" s="11" t="s">
        <v>10</v>
      </c>
      <c r="F12" s="72">
        <v>0.15</v>
      </c>
      <c r="G12" s="36"/>
      <c r="H12" s="4"/>
    </row>
    <row r="13" spans="1:8" ht="42.75" x14ac:dyDescent="0.25">
      <c r="A13" s="23" t="s">
        <v>11</v>
      </c>
      <c r="B13" s="11" t="s">
        <v>12</v>
      </c>
      <c r="C13" s="11" t="s">
        <v>13</v>
      </c>
      <c r="D13" s="11" t="s">
        <v>14</v>
      </c>
      <c r="E13" s="11" t="s">
        <v>15</v>
      </c>
      <c r="F13" s="72">
        <v>0.05</v>
      </c>
      <c r="G13" s="36"/>
      <c r="H13" s="4"/>
    </row>
    <row r="14" spans="1:8" ht="71.25" x14ac:dyDescent="0.25">
      <c r="A14" s="23" t="s">
        <v>32</v>
      </c>
      <c r="B14" s="12" t="s">
        <v>33</v>
      </c>
      <c r="C14" s="12" t="s">
        <v>34</v>
      </c>
      <c r="D14" s="12" t="s">
        <v>35</v>
      </c>
      <c r="E14" s="12" t="s">
        <v>36</v>
      </c>
      <c r="F14" s="72">
        <v>0.08</v>
      </c>
      <c r="G14" s="36"/>
      <c r="H14" s="4"/>
    </row>
    <row r="15" spans="1:8" ht="42.75" x14ac:dyDescent="0.25">
      <c r="A15" s="23" t="s">
        <v>16</v>
      </c>
      <c r="B15" s="11" t="s">
        <v>17</v>
      </c>
      <c r="C15" s="11" t="s">
        <v>18</v>
      </c>
      <c r="D15" s="11" t="s">
        <v>19</v>
      </c>
      <c r="E15" s="11" t="s">
        <v>20</v>
      </c>
      <c r="F15" s="72">
        <v>0.3</v>
      </c>
      <c r="G15" s="36"/>
      <c r="H15" s="4"/>
    </row>
    <row r="16" spans="1:8" ht="57" x14ac:dyDescent="0.25">
      <c r="A16" s="23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72">
        <v>0.1</v>
      </c>
      <c r="G16" s="36"/>
      <c r="H16" s="4"/>
    </row>
    <row r="17" spans="1:8" ht="57" x14ac:dyDescent="0.25">
      <c r="A17" s="23" t="s">
        <v>21</v>
      </c>
      <c r="B17" s="11" t="s">
        <v>22</v>
      </c>
      <c r="C17" s="11" t="s">
        <v>23</v>
      </c>
      <c r="D17" s="11" t="s">
        <v>24</v>
      </c>
      <c r="E17" s="11" t="s">
        <v>25</v>
      </c>
      <c r="F17" s="72">
        <v>0.1</v>
      </c>
      <c r="G17" s="36"/>
      <c r="H17" s="4"/>
    </row>
    <row r="18" spans="1:8" ht="85.5" x14ac:dyDescent="0.25">
      <c r="A18" s="23" t="s">
        <v>144</v>
      </c>
      <c r="B18" s="12" t="s">
        <v>42</v>
      </c>
      <c r="C18" s="12" t="s">
        <v>43</v>
      </c>
      <c r="D18" s="12" t="s">
        <v>44</v>
      </c>
      <c r="E18" s="12" t="s">
        <v>45</v>
      </c>
      <c r="F18" s="72">
        <v>7.0000000000000007E-2</v>
      </c>
      <c r="G18" s="36"/>
      <c r="H18" s="4"/>
    </row>
    <row r="19" spans="1:8" ht="34.5" customHeight="1" x14ac:dyDescent="0.25">
      <c r="A19" s="43" t="s">
        <v>132</v>
      </c>
      <c r="B19" s="43"/>
      <c r="C19" s="43"/>
      <c r="D19" s="43"/>
      <c r="E19" s="43"/>
      <c r="F19" s="73">
        <f>SUM(F11:F18)</f>
        <v>1</v>
      </c>
      <c r="G19" s="41">
        <f>(G11*F11)+(G12*F12)+(G13*F13)+(G14*F14)+(G15*F15)+(G16*F16)+(G17*F17)+(G18*F18)</f>
        <v>0</v>
      </c>
      <c r="H19" s="4"/>
    </row>
    <row r="20" spans="1:8" x14ac:dyDescent="0.25">
      <c r="A20" s="4"/>
      <c r="B20" s="4"/>
      <c r="C20" s="4"/>
      <c r="D20" s="4"/>
      <c r="E20" s="4"/>
      <c r="F20" s="57"/>
      <c r="G20" s="57"/>
      <c r="H20" s="4"/>
    </row>
    <row r="21" spans="1:8" x14ac:dyDescent="0.25">
      <c r="A21" s="4"/>
      <c r="B21" s="4"/>
      <c r="C21" s="4"/>
      <c r="D21" s="4"/>
      <c r="E21" s="4"/>
      <c r="F21" s="57"/>
      <c r="G21" s="57"/>
      <c r="H21" s="4"/>
    </row>
    <row r="22" spans="1:8" x14ac:dyDescent="0.25">
      <c r="A22" s="4"/>
      <c r="B22" s="4"/>
      <c r="C22" s="4"/>
      <c r="D22" s="4"/>
      <c r="E22" s="4"/>
      <c r="F22" s="57"/>
      <c r="G22" s="57"/>
      <c r="H22" s="4"/>
    </row>
  </sheetData>
  <sheetProtection algorithmName="SHA-512" hashValue="1TVqc9RQ0+LhY3bwAcReS37Kj829BKfmxiUq19l0WqzWsz5l0CHE8p9lLU1+6UjGE2u6taZBZ2PtHT6DX2dIYg==" saltValue="y/ckH7pNUxc+ssWkzD9A7g==" spinCount="100000" sheet="1" objects="1" scenarios="1"/>
  <mergeCells count="8">
    <mergeCell ref="A19:E19"/>
    <mergeCell ref="C2:D2"/>
    <mergeCell ref="C3:D3"/>
    <mergeCell ref="F9:F10"/>
    <mergeCell ref="G9:G10"/>
    <mergeCell ref="D5:E5"/>
    <mergeCell ref="D6:E6"/>
    <mergeCell ref="D7:E7"/>
  </mergeCells>
  <dataValidations count="1">
    <dataValidation type="decimal" allowBlank="1" showInputMessage="1" showErrorMessage="1" sqref="G11:G18" xr:uid="{00000000-0002-0000-0200-000000000000}">
      <formula1>0</formula1>
      <formula2>10</formula2>
    </dataValidation>
  </dataValidations>
  <pageMargins left="0.7" right="0.7" top="0.75" bottom="0.75" header="0.3" footer="0.3"/>
  <pageSetup paperSize="9" scale="6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665E-2DE1-4D80-BC41-C8594F4E11EA}">
  <dimension ref="A1:G8"/>
  <sheetViews>
    <sheetView showGridLines="0" workbookViewId="0">
      <selection sqref="A1:G2"/>
    </sheetView>
  </sheetViews>
  <sheetFormatPr baseColWidth="10" defaultColWidth="9.140625" defaultRowHeight="15" x14ac:dyDescent="0.25"/>
  <cols>
    <col min="1" max="1" width="75.7109375" style="1" customWidth="1"/>
    <col min="2" max="5" width="9.140625" style="1"/>
    <col min="6" max="6" width="41" style="1" customWidth="1"/>
    <col min="7" max="7" width="23.28515625" style="1" customWidth="1"/>
    <col min="8" max="16384" width="9.140625" style="1"/>
  </cols>
  <sheetData>
    <row r="1" spans="1:7" ht="41.25" customHeight="1" x14ac:dyDescent="0.25">
      <c r="A1" s="74" t="s">
        <v>151</v>
      </c>
      <c r="B1" s="74"/>
      <c r="C1" s="74"/>
      <c r="D1" s="74"/>
      <c r="E1" s="74"/>
      <c r="F1" s="74"/>
      <c r="G1" s="74"/>
    </row>
    <row r="2" spans="1:7" ht="60" customHeight="1" x14ac:dyDescent="0.25">
      <c r="A2" s="75"/>
      <c r="B2" s="75"/>
      <c r="C2" s="75"/>
      <c r="D2" s="75"/>
      <c r="E2" s="75"/>
      <c r="F2" s="75"/>
      <c r="G2" s="75"/>
    </row>
    <row r="3" spans="1:7" ht="88.5" customHeight="1" x14ac:dyDescent="0.25">
      <c r="A3" s="46"/>
      <c r="B3" s="47"/>
      <c r="C3" s="47"/>
      <c r="D3" s="47"/>
      <c r="E3" s="47"/>
      <c r="F3" s="47"/>
      <c r="G3" s="48"/>
    </row>
    <row r="4" spans="1:7" ht="22.5" x14ac:dyDescent="0.25">
      <c r="A4" s="43" t="s">
        <v>153</v>
      </c>
      <c r="B4" s="43"/>
      <c r="C4" s="43"/>
      <c r="D4" s="43"/>
      <c r="E4" s="43"/>
      <c r="F4" s="43"/>
      <c r="G4" s="2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</sheetData>
  <sheetProtection algorithmName="SHA-512" hashValue="uZcXEQYfprae7CxLoa5fVeVTtI7XfxSCsWdPnVoGQa+DUk/ddtlaCTdBpbVcyT9Xv0R6R4bGkbe8753L3FXA6w==" saltValue="5Cxa/yGkIndbaf4dYThnmw==" spinCount="100000" sheet="1" objects="1" scenarios="1"/>
  <mergeCells count="3">
    <mergeCell ref="A1:G2"/>
    <mergeCell ref="A3:G3"/>
    <mergeCell ref="A4:F4"/>
  </mergeCells>
  <dataValidations count="1">
    <dataValidation type="decimal" allowBlank="1" showInputMessage="1" showErrorMessage="1" sqref="G4" xr:uid="{B576AB13-B0FF-42B3-87FC-A633B901CFB6}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6"/>
  <sheetViews>
    <sheetView showGridLines="0" topLeftCell="A4" zoomScaleNormal="100" workbookViewId="0">
      <selection activeCell="G20" sqref="G20"/>
    </sheetView>
  </sheetViews>
  <sheetFormatPr baseColWidth="10" defaultColWidth="11.42578125" defaultRowHeight="15" x14ac:dyDescent="0.25"/>
  <cols>
    <col min="1" max="1" width="20.140625" style="1" customWidth="1"/>
    <col min="2" max="5" width="24.7109375" style="1" customWidth="1"/>
    <col min="6" max="6" width="13.7109375" style="55" customWidth="1"/>
    <col min="7" max="7" width="15.85546875" style="55" customWidth="1"/>
    <col min="8" max="16384" width="11.42578125" style="1"/>
  </cols>
  <sheetData>
    <row r="2" spans="1:8" x14ac:dyDescent="0.25">
      <c r="C2" s="58"/>
      <c r="D2" s="58"/>
    </row>
    <row r="3" spans="1:8" x14ac:dyDescent="0.25">
      <c r="C3" s="56"/>
      <c r="D3" s="56"/>
    </row>
    <row r="5" spans="1:8" ht="21" customHeight="1" x14ac:dyDescent="0.25">
      <c r="A5" s="4"/>
      <c r="B5" s="4"/>
      <c r="C5" s="5" t="str">
        <f>'CAV títol'!B4</f>
        <v xml:space="preserve">Estudiant: </v>
      </c>
      <c r="D5" s="70">
        <f>'CAV títol'!C4</f>
        <v>0</v>
      </c>
      <c r="E5" s="71"/>
      <c r="F5" s="57"/>
      <c r="G5" s="57"/>
      <c r="H5" s="4"/>
    </row>
    <row r="6" spans="1:8" x14ac:dyDescent="0.25">
      <c r="A6" s="4"/>
      <c r="B6" s="4"/>
      <c r="C6" s="5" t="str">
        <f>'CAV títol'!B5</f>
        <v xml:space="preserve">Títol: </v>
      </c>
      <c r="D6" s="68">
        <f>'CAV títol'!C5</f>
        <v>0</v>
      </c>
      <c r="E6" s="69"/>
      <c r="F6" s="57"/>
      <c r="G6" s="57"/>
      <c r="H6" s="4"/>
    </row>
    <row r="7" spans="1:8" x14ac:dyDescent="0.25">
      <c r="A7" s="4"/>
      <c r="B7" s="4"/>
      <c r="C7" s="5" t="str">
        <f>'CAV títol'!B6</f>
        <v xml:space="preserve">Tutor: </v>
      </c>
      <c r="D7" s="70">
        <f>'CAV títol'!C6</f>
        <v>0</v>
      </c>
      <c r="E7" s="71"/>
      <c r="F7" s="57"/>
      <c r="G7" s="57"/>
      <c r="H7" s="4"/>
    </row>
    <row r="8" spans="1:8" x14ac:dyDescent="0.25">
      <c r="A8" s="4"/>
      <c r="B8" s="4"/>
      <c r="C8" s="4"/>
      <c r="D8" s="4"/>
      <c r="E8" s="4"/>
      <c r="F8" s="57"/>
      <c r="G8" s="57"/>
      <c r="H8" s="4"/>
    </row>
    <row r="9" spans="1:8" x14ac:dyDescent="0.25">
      <c r="A9" s="9"/>
      <c r="B9" s="17" t="s">
        <v>26</v>
      </c>
      <c r="C9" s="18" t="s">
        <v>27</v>
      </c>
      <c r="D9" s="17" t="s">
        <v>28</v>
      </c>
      <c r="E9" s="19" t="s">
        <v>29</v>
      </c>
      <c r="F9" s="44" t="s">
        <v>30</v>
      </c>
      <c r="G9" s="45" t="s">
        <v>31</v>
      </c>
      <c r="H9" s="4"/>
    </row>
    <row r="10" spans="1:8" x14ac:dyDescent="0.25">
      <c r="A10" s="9"/>
      <c r="B10" s="20" t="s">
        <v>1</v>
      </c>
      <c r="C10" s="21" t="s">
        <v>2</v>
      </c>
      <c r="D10" s="20" t="s">
        <v>3</v>
      </c>
      <c r="E10" s="20" t="s">
        <v>4</v>
      </c>
      <c r="F10" s="44"/>
      <c r="G10" s="45"/>
      <c r="H10" s="4"/>
    </row>
    <row r="11" spans="1:8" ht="42.75" x14ac:dyDescent="0.25">
      <c r="A11" s="29" t="s">
        <v>46</v>
      </c>
      <c r="B11" s="25" t="s">
        <v>47</v>
      </c>
      <c r="C11" s="25" t="s">
        <v>48</v>
      </c>
      <c r="D11" s="25" t="s">
        <v>49</v>
      </c>
      <c r="E11" s="26" t="s">
        <v>50</v>
      </c>
      <c r="F11" s="76">
        <v>0.05</v>
      </c>
      <c r="G11" s="36"/>
      <c r="H11" s="4"/>
    </row>
    <row r="12" spans="1:8" ht="42.75" x14ac:dyDescent="0.25">
      <c r="A12" s="29" t="s">
        <v>51</v>
      </c>
      <c r="B12" s="27" t="s">
        <v>52</v>
      </c>
      <c r="C12" s="25" t="s">
        <v>53</v>
      </c>
      <c r="D12" s="25" t="s">
        <v>54</v>
      </c>
      <c r="E12" s="28" t="s">
        <v>55</v>
      </c>
      <c r="F12" s="76">
        <v>0.05</v>
      </c>
      <c r="G12" s="36"/>
      <c r="H12" s="4"/>
    </row>
    <row r="13" spans="1:8" ht="28.5" x14ac:dyDescent="0.25">
      <c r="A13" s="29" t="s">
        <v>56</v>
      </c>
      <c r="B13" s="27" t="s">
        <v>57</v>
      </c>
      <c r="C13" s="27" t="s">
        <v>58</v>
      </c>
      <c r="D13" s="25" t="s">
        <v>59</v>
      </c>
      <c r="E13" s="25" t="s">
        <v>60</v>
      </c>
      <c r="F13" s="76">
        <v>0.1</v>
      </c>
      <c r="G13" s="36"/>
      <c r="H13" s="4"/>
    </row>
    <row r="14" spans="1:8" ht="42.75" x14ac:dyDescent="0.25">
      <c r="A14" s="29" t="s">
        <v>61</v>
      </c>
      <c r="B14" s="27" t="s">
        <v>62</v>
      </c>
      <c r="C14" s="27" t="s">
        <v>63</v>
      </c>
      <c r="D14" s="25" t="s">
        <v>64</v>
      </c>
      <c r="E14" s="28" t="s">
        <v>65</v>
      </c>
      <c r="F14" s="76">
        <v>0.1</v>
      </c>
      <c r="G14" s="36"/>
      <c r="H14" s="4"/>
    </row>
    <row r="15" spans="1:8" ht="28.5" x14ac:dyDescent="0.25">
      <c r="A15" s="29" t="s">
        <v>66</v>
      </c>
      <c r="B15" s="27" t="s">
        <v>67</v>
      </c>
      <c r="C15" s="25" t="s">
        <v>68</v>
      </c>
      <c r="D15" s="25" t="s">
        <v>69</v>
      </c>
      <c r="E15" s="28" t="s">
        <v>70</v>
      </c>
      <c r="F15" s="76">
        <v>0.1</v>
      </c>
      <c r="G15" s="36"/>
      <c r="H15" s="4"/>
    </row>
    <row r="16" spans="1:8" ht="57" x14ac:dyDescent="0.25">
      <c r="A16" s="29" t="s">
        <v>71</v>
      </c>
      <c r="B16" s="27" t="s">
        <v>72</v>
      </c>
      <c r="C16" s="25" t="s">
        <v>73</v>
      </c>
      <c r="D16" s="25" t="s">
        <v>74</v>
      </c>
      <c r="E16" s="28" t="s">
        <v>75</v>
      </c>
      <c r="F16" s="76">
        <v>0.1</v>
      </c>
      <c r="G16" s="36"/>
      <c r="H16" s="4"/>
    </row>
    <row r="17" spans="1:8" ht="28.5" x14ac:dyDescent="0.25">
      <c r="A17" s="29" t="s">
        <v>76</v>
      </c>
      <c r="B17" s="27" t="s">
        <v>77</v>
      </c>
      <c r="C17" s="27" t="s">
        <v>78</v>
      </c>
      <c r="D17" s="25" t="s">
        <v>79</v>
      </c>
      <c r="E17" s="28" t="s">
        <v>80</v>
      </c>
      <c r="F17" s="76">
        <v>0.2</v>
      </c>
      <c r="G17" s="36"/>
      <c r="H17" s="4"/>
    </row>
    <row r="18" spans="1:8" ht="57" x14ac:dyDescent="0.25">
      <c r="A18" s="29" t="s">
        <v>81</v>
      </c>
      <c r="B18" s="27" t="s">
        <v>82</v>
      </c>
      <c r="C18" s="25" t="s">
        <v>83</v>
      </c>
      <c r="D18" s="25" t="s">
        <v>84</v>
      </c>
      <c r="E18" s="28" t="s">
        <v>85</v>
      </c>
      <c r="F18" s="76">
        <v>0.15</v>
      </c>
      <c r="G18" s="36"/>
      <c r="H18" s="4"/>
    </row>
    <row r="19" spans="1:8" ht="85.5" x14ac:dyDescent="0.25">
      <c r="A19" s="30" t="s">
        <v>86</v>
      </c>
      <c r="B19" s="27" t="s">
        <v>87</v>
      </c>
      <c r="C19" s="28" t="s">
        <v>88</v>
      </c>
      <c r="D19" s="28" t="s">
        <v>89</v>
      </c>
      <c r="E19" s="28" t="s">
        <v>90</v>
      </c>
      <c r="F19" s="77">
        <v>0.15</v>
      </c>
      <c r="G19" s="36"/>
      <c r="H19" s="4"/>
    </row>
    <row r="20" spans="1:8" ht="22.5" x14ac:dyDescent="0.3">
      <c r="A20" s="43" t="s">
        <v>132</v>
      </c>
      <c r="B20" s="43"/>
      <c r="C20" s="43"/>
      <c r="D20" s="43"/>
      <c r="E20" s="43"/>
      <c r="F20" s="78">
        <f>SUM(F11:F19)</f>
        <v>1</v>
      </c>
      <c r="G20" s="37">
        <f>(G11*F11)+(G12*F12)+(G13*F13)+(G14*F14)+(G15*F15)+(G16*F16)+(G17*F17)+(G18*F18)+(G19*F19)</f>
        <v>0</v>
      </c>
      <c r="H20" s="4"/>
    </row>
    <row r="21" spans="1:8" x14ac:dyDescent="0.25">
      <c r="A21" s="9"/>
      <c r="B21" s="9"/>
      <c r="C21" s="9"/>
      <c r="D21" s="9"/>
      <c r="E21" s="9"/>
      <c r="F21" s="59"/>
      <c r="G21" s="59"/>
      <c r="H21" s="4"/>
    </row>
    <row r="22" spans="1:8" x14ac:dyDescent="0.25">
      <c r="A22" s="4"/>
      <c r="B22" s="4"/>
      <c r="C22" s="4"/>
      <c r="D22" s="4"/>
      <c r="E22" s="4"/>
      <c r="F22" s="57"/>
      <c r="G22" s="57"/>
      <c r="H22" s="4"/>
    </row>
    <row r="23" spans="1:8" x14ac:dyDescent="0.25">
      <c r="A23" s="4"/>
      <c r="B23" s="4"/>
      <c r="C23" s="4"/>
      <c r="D23" s="4"/>
      <c r="E23" s="4"/>
      <c r="F23" s="57"/>
      <c r="G23" s="57"/>
      <c r="H23" s="4"/>
    </row>
    <row r="24" spans="1:8" x14ac:dyDescent="0.25">
      <c r="A24" s="4"/>
      <c r="B24" s="4"/>
      <c r="C24" s="4"/>
      <c r="D24" s="4"/>
      <c r="E24" s="4"/>
      <c r="F24" s="57"/>
      <c r="G24" s="57"/>
      <c r="H24" s="4"/>
    </row>
    <row r="25" spans="1:8" x14ac:dyDescent="0.25">
      <c r="A25" s="4"/>
      <c r="B25" s="4"/>
      <c r="C25" s="4"/>
      <c r="D25" s="4"/>
      <c r="E25" s="4"/>
      <c r="F25" s="57"/>
      <c r="G25" s="57"/>
      <c r="H25" s="4"/>
    </row>
    <row r="26" spans="1:8" x14ac:dyDescent="0.25">
      <c r="A26" s="4"/>
      <c r="B26" s="4"/>
      <c r="C26" s="4"/>
      <c r="D26" s="4"/>
      <c r="E26" s="4"/>
      <c r="F26" s="57"/>
      <c r="G26" s="57"/>
      <c r="H26" s="4"/>
    </row>
  </sheetData>
  <sheetProtection algorithmName="SHA-512" hashValue="GdNVu0f1gXqBiWMFRAGvo63eNTbmmNIiwD/OOS+godI+Mdd1rPw4zTN8YEE+fEFAumWPKda6XBXiaV43y9M8Lw==" saltValue="CYDuGqn07MkyLa59C9/UdA==" spinCount="100000" sheet="1" objects="1" scenarios="1"/>
  <mergeCells count="7">
    <mergeCell ref="A20:E20"/>
    <mergeCell ref="C3:D3"/>
    <mergeCell ref="F9:F10"/>
    <mergeCell ref="G9:G10"/>
    <mergeCell ref="D5:E5"/>
    <mergeCell ref="D6:E6"/>
    <mergeCell ref="D7:E7"/>
  </mergeCells>
  <dataValidations count="1">
    <dataValidation type="decimal" allowBlank="1" showInputMessage="1" showErrorMessage="1" sqref="G11:G19" xr:uid="{00000000-0002-0000-0300-000000000000}">
      <formula1>0</formula1>
      <formula2>10</formula2>
    </dataValidation>
  </dataValidations>
  <pageMargins left="0.7" right="0.7" top="0.75" bottom="0.75" header="0.3" footer="0.3"/>
  <pageSetup paperSize="9" scale="6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61"/>
  <sheetViews>
    <sheetView showGridLines="0" topLeftCell="A10" zoomScaleNormal="100" workbookViewId="0">
      <selection activeCell="G19" sqref="G19"/>
    </sheetView>
  </sheetViews>
  <sheetFormatPr baseColWidth="10" defaultColWidth="11.42578125" defaultRowHeight="15" x14ac:dyDescent="0.25"/>
  <cols>
    <col min="1" max="1" width="19.7109375" style="1" customWidth="1"/>
    <col min="2" max="5" width="24.7109375" style="1" customWidth="1"/>
    <col min="6" max="6" width="15.140625" style="1" customWidth="1"/>
    <col min="7" max="7" width="16.140625" style="1" customWidth="1"/>
    <col min="8" max="16384" width="11.42578125" style="1"/>
  </cols>
  <sheetData>
    <row r="2" spans="1:8" x14ac:dyDescent="0.25">
      <c r="C2" s="58"/>
      <c r="D2" s="58"/>
      <c r="E2" s="58"/>
    </row>
    <row r="3" spans="1:8" x14ac:dyDescent="0.25">
      <c r="C3" s="56"/>
      <c r="D3" s="56"/>
    </row>
    <row r="5" spans="1:8" ht="21.75" customHeight="1" x14ac:dyDescent="0.25">
      <c r="A5" s="4"/>
      <c r="B5" s="4"/>
      <c r="C5" s="3" t="str">
        <f>'CAV títol'!B4</f>
        <v xml:space="preserve">Estudiant: </v>
      </c>
      <c r="D5" s="66">
        <f>'CAV títol'!C4</f>
        <v>0</v>
      </c>
      <c r="E5" s="67"/>
      <c r="F5" s="4"/>
      <c r="G5" s="4"/>
      <c r="H5" s="4"/>
    </row>
    <row r="6" spans="1:8" x14ac:dyDescent="0.25">
      <c r="A6" s="4"/>
      <c r="B6" s="4"/>
      <c r="C6" s="5" t="str">
        <f>'CAV títol'!B5</f>
        <v xml:space="preserve">Títol: </v>
      </c>
      <c r="D6" s="68">
        <f>'CAV títol'!C5</f>
        <v>0</v>
      </c>
      <c r="E6" s="69"/>
      <c r="F6" s="4"/>
      <c r="G6" s="4"/>
      <c r="H6" s="4"/>
    </row>
    <row r="7" spans="1:8" x14ac:dyDescent="0.25">
      <c r="A7" s="4"/>
      <c r="B7" s="4"/>
      <c r="C7" s="5" t="str">
        <f>'CAV títol'!B6</f>
        <v xml:space="preserve">Tutor: </v>
      </c>
      <c r="D7" s="70">
        <f>'CAV títol'!C6</f>
        <v>0</v>
      </c>
      <c r="E7" s="71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9"/>
      <c r="B9" s="17" t="s">
        <v>26</v>
      </c>
      <c r="C9" s="18" t="s">
        <v>27</v>
      </c>
      <c r="D9" s="17" t="s">
        <v>28</v>
      </c>
      <c r="E9" s="19" t="s">
        <v>29</v>
      </c>
      <c r="F9" s="44" t="s">
        <v>30</v>
      </c>
      <c r="G9" s="45" t="s">
        <v>31</v>
      </c>
      <c r="H9" s="4"/>
    </row>
    <row r="10" spans="1:8" x14ac:dyDescent="0.25">
      <c r="A10" s="9"/>
      <c r="B10" s="20" t="s">
        <v>1</v>
      </c>
      <c r="C10" s="21" t="s">
        <v>2</v>
      </c>
      <c r="D10" s="20" t="s">
        <v>3</v>
      </c>
      <c r="E10" s="20" t="s">
        <v>4</v>
      </c>
      <c r="F10" s="44"/>
      <c r="G10" s="45"/>
      <c r="H10" s="4"/>
    </row>
    <row r="11" spans="1:8" ht="57" x14ac:dyDescent="0.25">
      <c r="A11" s="34" t="s">
        <v>91</v>
      </c>
      <c r="B11" s="31" t="s">
        <v>92</v>
      </c>
      <c r="C11" s="31" t="s">
        <v>93</v>
      </c>
      <c r="D11" s="31" t="s">
        <v>94</v>
      </c>
      <c r="E11" s="31" t="s">
        <v>95</v>
      </c>
      <c r="F11" s="79">
        <v>0.15</v>
      </c>
      <c r="G11" s="36"/>
      <c r="H11" s="4"/>
    </row>
    <row r="12" spans="1:8" ht="57" x14ac:dyDescent="0.25">
      <c r="A12" s="35" t="s">
        <v>96</v>
      </c>
      <c r="B12" s="32" t="s">
        <v>97</v>
      </c>
      <c r="C12" s="32" t="s">
        <v>98</v>
      </c>
      <c r="D12" s="32" t="s">
        <v>99</v>
      </c>
      <c r="E12" s="32" t="s">
        <v>100</v>
      </c>
      <c r="F12" s="80">
        <v>0.05</v>
      </c>
      <c r="G12" s="36"/>
      <c r="H12" s="4"/>
    </row>
    <row r="13" spans="1:8" ht="85.5" x14ac:dyDescent="0.25">
      <c r="A13" s="35" t="s">
        <v>101</v>
      </c>
      <c r="B13" s="32" t="s">
        <v>102</v>
      </c>
      <c r="C13" s="32" t="s">
        <v>103</v>
      </c>
      <c r="D13" s="32" t="s">
        <v>104</v>
      </c>
      <c r="E13" s="32" t="s">
        <v>105</v>
      </c>
      <c r="F13" s="80">
        <v>0.1</v>
      </c>
      <c r="G13" s="36"/>
      <c r="H13" s="4"/>
    </row>
    <row r="14" spans="1:8" ht="42.75" x14ac:dyDescent="0.25">
      <c r="A14" s="35" t="s">
        <v>106</v>
      </c>
      <c r="B14" s="32" t="s">
        <v>107</v>
      </c>
      <c r="C14" s="32" t="s">
        <v>108</v>
      </c>
      <c r="D14" s="32" t="s">
        <v>109</v>
      </c>
      <c r="E14" s="32" t="s">
        <v>110</v>
      </c>
      <c r="F14" s="80">
        <v>0.1</v>
      </c>
      <c r="G14" s="36"/>
      <c r="H14" s="4"/>
    </row>
    <row r="15" spans="1:8" ht="99.75" x14ac:dyDescent="0.25">
      <c r="A15" s="35" t="s">
        <v>111</v>
      </c>
      <c r="B15" s="32" t="s">
        <v>112</v>
      </c>
      <c r="C15" s="32" t="s">
        <v>113</v>
      </c>
      <c r="D15" s="32" t="s">
        <v>114</v>
      </c>
      <c r="E15" s="32" t="s">
        <v>138</v>
      </c>
      <c r="F15" s="80">
        <v>0.15</v>
      </c>
      <c r="G15" s="36"/>
      <c r="H15" s="4"/>
    </row>
    <row r="16" spans="1:8" ht="71.25" x14ac:dyDescent="0.25">
      <c r="A16" s="35" t="s">
        <v>115</v>
      </c>
      <c r="B16" s="32" t="s">
        <v>137</v>
      </c>
      <c r="C16" s="32" t="s">
        <v>116</v>
      </c>
      <c r="D16" s="32" t="s">
        <v>117</v>
      </c>
      <c r="E16" s="32" t="s">
        <v>118</v>
      </c>
      <c r="F16" s="80">
        <v>0.1</v>
      </c>
      <c r="G16" s="36"/>
      <c r="H16" s="4"/>
    </row>
    <row r="17" spans="1:8" ht="57" x14ac:dyDescent="0.25">
      <c r="A17" s="35" t="s">
        <v>119</v>
      </c>
      <c r="B17" s="32" t="s">
        <v>128</v>
      </c>
      <c r="C17" s="32" t="s">
        <v>127</v>
      </c>
      <c r="D17" s="32" t="s">
        <v>126</v>
      </c>
      <c r="E17" s="32" t="s">
        <v>125</v>
      </c>
      <c r="F17" s="80">
        <v>0.1</v>
      </c>
      <c r="G17" s="36"/>
      <c r="H17" s="4"/>
    </row>
    <row r="18" spans="1:8" ht="42.75" x14ac:dyDescent="0.25">
      <c r="A18" s="35" t="s">
        <v>120</v>
      </c>
      <c r="B18" s="32" t="s">
        <v>121</v>
      </c>
      <c r="C18" s="32" t="s">
        <v>122</v>
      </c>
      <c r="D18" s="32" t="s">
        <v>123</v>
      </c>
      <c r="E18" s="32" t="s">
        <v>124</v>
      </c>
      <c r="F18" s="80">
        <v>0.25</v>
      </c>
      <c r="G18" s="36"/>
      <c r="H18" s="4"/>
    </row>
    <row r="19" spans="1:8" ht="22.5" x14ac:dyDescent="0.3">
      <c r="A19" s="43" t="s">
        <v>132</v>
      </c>
      <c r="B19" s="43"/>
      <c r="C19" s="43"/>
      <c r="D19" s="43"/>
      <c r="E19" s="43"/>
      <c r="F19" s="78">
        <f>SUM(F10:F18)</f>
        <v>1</v>
      </c>
      <c r="G19" s="37">
        <f>(G11*F11)+(G12*F12)+(G13*F13)+(G14*F14)+(G15*F15)+(G16*F16)+(G17*F17)+(G18*F18)</f>
        <v>0</v>
      </c>
      <c r="H19" s="4"/>
    </row>
    <row r="20" spans="1:8" x14ac:dyDescent="0.25">
      <c r="A20" s="9"/>
      <c r="B20" s="9"/>
      <c r="C20" s="9"/>
      <c r="D20" s="9"/>
      <c r="E20" s="9"/>
      <c r="F20" s="9"/>
      <c r="G20" s="9"/>
      <c r="H20" s="4"/>
    </row>
    <row r="21" spans="1:8" x14ac:dyDescent="0.25">
      <c r="A21" s="60" t="s">
        <v>129</v>
      </c>
      <c r="B21" s="9"/>
      <c r="C21" s="60" t="s">
        <v>130</v>
      </c>
      <c r="D21" s="9"/>
      <c r="E21" s="9"/>
      <c r="F21" s="9"/>
      <c r="G21" s="9"/>
      <c r="H21" s="4"/>
    </row>
    <row r="22" spans="1:8" x14ac:dyDescent="0.25">
      <c r="A22" s="33"/>
      <c r="B22" s="9"/>
      <c r="C22" s="49"/>
      <c r="D22" s="50"/>
      <c r="E22" s="51"/>
      <c r="F22" s="9"/>
      <c r="G22" s="9"/>
      <c r="H22" s="4"/>
    </row>
    <row r="23" spans="1:8" x14ac:dyDescent="0.25">
      <c r="A23" s="61"/>
      <c r="B23" s="61"/>
      <c r="C23" s="61"/>
      <c r="D23" s="61"/>
      <c r="E23" s="61"/>
      <c r="F23" s="61"/>
      <c r="G23" s="61"/>
    </row>
    <row r="24" spans="1:8" x14ac:dyDescent="0.25">
      <c r="A24" s="61"/>
      <c r="B24" s="61"/>
      <c r="C24" s="61"/>
      <c r="D24" s="61"/>
      <c r="E24" s="61"/>
      <c r="F24" s="61"/>
      <c r="G24" s="61"/>
    </row>
    <row r="25" spans="1:8" x14ac:dyDescent="0.25">
      <c r="A25" s="61"/>
      <c r="B25" s="61"/>
      <c r="C25" s="61"/>
    </row>
    <row r="26" spans="1:8" x14ac:dyDescent="0.25">
      <c r="A26" s="61"/>
      <c r="B26" s="61"/>
      <c r="C26" s="61"/>
    </row>
    <row r="27" spans="1:8" x14ac:dyDescent="0.25">
      <c r="A27" s="61"/>
      <c r="B27" s="61"/>
      <c r="C27" s="61"/>
    </row>
    <row r="28" spans="1:8" x14ac:dyDescent="0.25">
      <c r="A28" s="61"/>
      <c r="B28" s="61"/>
      <c r="C28" s="61"/>
    </row>
    <row r="29" spans="1:8" x14ac:dyDescent="0.25">
      <c r="A29" s="61"/>
      <c r="B29" s="61"/>
      <c r="C29" s="61"/>
    </row>
    <row r="30" spans="1:8" x14ac:dyDescent="0.25">
      <c r="A30" s="61"/>
      <c r="B30" s="61"/>
      <c r="C30" s="61"/>
    </row>
    <row r="31" spans="1:8" x14ac:dyDescent="0.25">
      <c r="A31" s="61"/>
      <c r="B31" s="61"/>
      <c r="C31" s="61"/>
    </row>
    <row r="32" spans="1:8" x14ac:dyDescent="0.25">
      <c r="A32" s="61"/>
      <c r="B32" s="61"/>
      <c r="C32" s="61"/>
    </row>
    <row r="33" spans="1:3" x14ac:dyDescent="0.25">
      <c r="A33" s="61"/>
      <c r="B33" s="61"/>
      <c r="C33" s="61"/>
    </row>
    <row r="34" spans="1:3" x14ac:dyDescent="0.25">
      <c r="A34" s="61"/>
      <c r="B34" s="61"/>
      <c r="C34" s="61"/>
    </row>
    <row r="35" spans="1:3" x14ac:dyDescent="0.25">
      <c r="A35" s="61"/>
      <c r="B35" s="61"/>
      <c r="C35" s="61"/>
    </row>
    <row r="36" spans="1:3" x14ac:dyDescent="0.25">
      <c r="A36" s="61"/>
      <c r="B36" s="61"/>
      <c r="C36" s="61"/>
    </row>
    <row r="37" spans="1:3" x14ac:dyDescent="0.25">
      <c r="A37" s="61"/>
      <c r="B37" s="61"/>
      <c r="C37" s="61"/>
    </row>
    <row r="38" spans="1:3" x14ac:dyDescent="0.25">
      <c r="A38" s="61"/>
      <c r="B38" s="61"/>
      <c r="C38" s="61"/>
    </row>
    <row r="39" spans="1:3" x14ac:dyDescent="0.25">
      <c r="A39" s="61"/>
      <c r="B39" s="61"/>
      <c r="C39" s="61"/>
    </row>
    <row r="40" spans="1:3" x14ac:dyDescent="0.25">
      <c r="A40" s="61"/>
      <c r="B40" s="61"/>
      <c r="C40" s="61"/>
    </row>
    <row r="41" spans="1:3" x14ac:dyDescent="0.25">
      <c r="A41" s="61"/>
      <c r="B41" s="61"/>
      <c r="C41" s="61"/>
    </row>
    <row r="42" spans="1:3" x14ac:dyDescent="0.25">
      <c r="A42" s="61"/>
      <c r="B42" s="61"/>
      <c r="C42" s="61"/>
    </row>
    <row r="43" spans="1:3" x14ac:dyDescent="0.25">
      <c r="A43" s="61"/>
      <c r="B43" s="61"/>
      <c r="C43" s="61"/>
    </row>
    <row r="44" spans="1:3" x14ac:dyDescent="0.25">
      <c r="A44" s="61"/>
      <c r="B44" s="61"/>
      <c r="C44" s="61"/>
    </row>
    <row r="45" spans="1:3" x14ac:dyDescent="0.25">
      <c r="A45" s="61"/>
      <c r="B45" s="61"/>
      <c r="C45" s="61"/>
    </row>
    <row r="46" spans="1:3" x14ac:dyDescent="0.25">
      <c r="A46" s="61"/>
      <c r="B46" s="61"/>
      <c r="C46" s="61"/>
    </row>
    <row r="47" spans="1:3" x14ac:dyDescent="0.25">
      <c r="A47" s="61"/>
      <c r="B47" s="61"/>
      <c r="C47" s="61"/>
    </row>
    <row r="48" spans="1:3" x14ac:dyDescent="0.25">
      <c r="A48" s="61"/>
      <c r="B48" s="61"/>
      <c r="C48" s="61"/>
    </row>
    <row r="49" spans="1:3" x14ac:dyDescent="0.25">
      <c r="A49" s="61"/>
      <c r="B49" s="61"/>
      <c r="C49" s="61"/>
    </row>
    <row r="50" spans="1:3" x14ac:dyDescent="0.25">
      <c r="A50" s="61"/>
      <c r="B50" s="61"/>
      <c r="C50" s="61"/>
    </row>
    <row r="51" spans="1:3" x14ac:dyDescent="0.25">
      <c r="A51" s="61"/>
      <c r="B51" s="61"/>
      <c r="C51" s="61"/>
    </row>
    <row r="52" spans="1:3" x14ac:dyDescent="0.25">
      <c r="A52" s="61"/>
      <c r="B52" s="61"/>
      <c r="C52" s="61"/>
    </row>
    <row r="53" spans="1:3" x14ac:dyDescent="0.25">
      <c r="A53" s="61"/>
      <c r="B53" s="61"/>
      <c r="C53" s="61"/>
    </row>
    <row r="54" spans="1:3" x14ac:dyDescent="0.25">
      <c r="A54" s="61"/>
      <c r="B54" s="61"/>
      <c r="C54" s="61"/>
    </row>
    <row r="55" spans="1:3" x14ac:dyDescent="0.25">
      <c r="A55" s="61"/>
      <c r="B55" s="61"/>
      <c r="C55" s="61"/>
    </row>
    <row r="56" spans="1:3" x14ac:dyDescent="0.25">
      <c r="A56" s="61"/>
      <c r="B56" s="61"/>
      <c r="C56" s="61"/>
    </row>
    <row r="57" spans="1:3" x14ac:dyDescent="0.25">
      <c r="A57" s="61"/>
      <c r="B57" s="61"/>
      <c r="C57" s="61"/>
    </row>
    <row r="58" spans="1:3" x14ac:dyDescent="0.25">
      <c r="A58" s="61"/>
      <c r="B58" s="61"/>
      <c r="C58" s="61"/>
    </row>
    <row r="59" spans="1:3" x14ac:dyDescent="0.25">
      <c r="A59" s="61"/>
      <c r="B59" s="61"/>
      <c r="C59" s="61"/>
    </row>
    <row r="60" spans="1:3" x14ac:dyDescent="0.25">
      <c r="A60" s="61"/>
      <c r="B60" s="61"/>
      <c r="C60" s="61"/>
    </row>
    <row r="61" spans="1:3" x14ac:dyDescent="0.25">
      <c r="A61" s="61"/>
      <c r="B61" s="61"/>
      <c r="C61" s="61"/>
    </row>
  </sheetData>
  <sheetProtection algorithmName="SHA-512" hashValue="kC8z1Fy+ePLq1EwgOT7ABmxHDocVOT9LewAFHbYIc4TCgGHYobCfmSV9VchlGIqCk3KN/Zm4afg4lGXRvmVVQQ==" saltValue="PFHCNAs31QyxfR5Q0f3WFw==" spinCount="100000" sheet="1" objects="1" scenarios="1"/>
  <mergeCells count="8">
    <mergeCell ref="G9:G10"/>
    <mergeCell ref="C22:E22"/>
    <mergeCell ref="A19:E19"/>
    <mergeCell ref="C3:D3"/>
    <mergeCell ref="F9:F10"/>
    <mergeCell ref="D5:E5"/>
    <mergeCell ref="D6:E6"/>
    <mergeCell ref="D7:E7"/>
  </mergeCells>
  <dataValidations count="2">
    <dataValidation type="decimal" allowBlank="1" showInputMessage="1" showErrorMessage="1" sqref="G11:G18" xr:uid="{00000000-0002-0000-0400-000000000000}">
      <formula1>0</formula1>
      <formula2>10</formula2>
    </dataValidation>
    <dataValidation type="date" allowBlank="1" showInputMessage="1" showErrorMessage="1" sqref="A22" xr:uid="{00000000-0002-0000-0400-000001000000}">
      <formula1>43831</formula1>
      <formula2>73415</formula2>
    </dataValidation>
  </dataValidations>
  <pageMargins left="0.7" right="0.7" top="0.75" bottom="0.75" header="0.3" footer="0.3"/>
  <pageSetup paperSize="9" scale="57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2:H22"/>
  <sheetViews>
    <sheetView showGridLines="0" zoomScaleNormal="100" workbookViewId="0">
      <selection activeCell="E23" sqref="E23"/>
    </sheetView>
  </sheetViews>
  <sheetFormatPr baseColWidth="10" defaultColWidth="11.42578125" defaultRowHeight="15" x14ac:dyDescent="0.25"/>
  <cols>
    <col min="1" max="1" width="32.7109375" style="1" customWidth="1"/>
    <col min="2" max="2" width="20.7109375" style="1" customWidth="1"/>
    <col min="3" max="3" width="24.42578125" style="1" customWidth="1"/>
    <col min="4" max="4" width="21.42578125" style="1" customWidth="1"/>
    <col min="5" max="5" width="25.5703125" style="1" customWidth="1"/>
    <col min="6" max="6" width="21.42578125" style="1" bestFit="1" customWidth="1"/>
    <col min="7" max="7" width="26.42578125" style="1" customWidth="1"/>
    <col min="8" max="16384" width="11.42578125" style="1"/>
  </cols>
  <sheetData>
    <row r="2" spans="1:8" x14ac:dyDescent="0.25">
      <c r="C2" s="58"/>
      <c r="D2" s="58"/>
    </row>
    <row r="3" spans="1:8" x14ac:dyDescent="0.25">
      <c r="C3" s="56"/>
      <c r="D3" s="56"/>
    </row>
    <row r="5" spans="1:8" ht="24.75" customHeight="1" x14ac:dyDescent="0.25">
      <c r="A5" s="7"/>
      <c r="B5" s="7"/>
      <c r="C5" s="3" t="str">
        <f>'CAV títol'!B4</f>
        <v xml:space="preserve">Estudiant: </v>
      </c>
      <c r="D5" s="66">
        <f>'CAV títol'!C4</f>
        <v>0</v>
      </c>
      <c r="E5" s="67"/>
      <c r="F5" s="7"/>
      <c r="G5" s="7"/>
    </row>
    <row r="6" spans="1:8" x14ac:dyDescent="0.25">
      <c r="A6" s="7"/>
      <c r="B6" s="7"/>
      <c r="C6" s="5" t="str">
        <f>'CAV títol'!B5</f>
        <v xml:space="preserve">Títol: </v>
      </c>
      <c r="D6" s="68">
        <f>'CAV títol'!C5</f>
        <v>0</v>
      </c>
      <c r="E6" s="69"/>
      <c r="F6" s="7"/>
      <c r="G6" s="7"/>
    </row>
    <row r="7" spans="1:8" x14ac:dyDescent="0.25">
      <c r="A7" s="7"/>
      <c r="B7" s="7"/>
      <c r="C7" s="5" t="str">
        <f>'CAV títol'!B6</f>
        <v xml:space="preserve">Tutor: </v>
      </c>
      <c r="D7" s="70">
        <f>'CAV títol'!C6</f>
        <v>0</v>
      </c>
      <c r="E7" s="71"/>
      <c r="F7" s="7"/>
      <c r="G7" s="7"/>
    </row>
    <row r="8" spans="1:8" x14ac:dyDescent="0.25">
      <c r="A8" s="7"/>
      <c r="B8" s="7"/>
      <c r="C8" s="7"/>
      <c r="D8" s="7"/>
      <c r="E8" s="7"/>
      <c r="F8" s="7"/>
      <c r="G8" s="7"/>
    </row>
    <row r="9" spans="1:8" ht="33" customHeight="1" x14ac:dyDescent="0.25">
      <c r="A9" s="81"/>
      <c r="B9" s="82" t="s">
        <v>141</v>
      </c>
      <c r="C9" s="83" t="s">
        <v>142</v>
      </c>
      <c r="D9" s="83" t="s">
        <v>139</v>
      </c>
      <c r="E9" s="84" t="s">
        <v>131</v>
      </c>
      <c r="F9" s="84" t="s">
        <v>143</v>
      </c>
      <c r="G9" s="83" t="s">
        <v>140</v>
      </c>
      <c r="H9" s="61"/>
    </row>
    <row r="10" spans="1:8" ht="18.95" customHeight="1" x14ac:dyDescent="0.25">
      <c r="A10" s="85" t="s">
        <v>0</v>
      </c>
      <c r="B10" s="38">
        <f>IF('CAV títol'!C8="Guió",1,0)*'CAV memòria'!G19</f>
        <v>0</v>
      </c>
      <c r="C10" s="38">
        <f>IF('CAV títol'!C8="Realització i producció audiovisual",1,0)*'CAV memòria'!G19</f>
        <v>0</v>
      </c>
      <c r="D10" s="38">
        <f>IF('CAV títol'!C8="Gestió d’empresa audiovisual",1,0)*'CAV memòria'!G19</f>
        <v>0</v>
      </c>
      <c r="E10" s="38">
        <f>IF('CAV títol'!C8="Comunicació interactiva",1,0)*'CAV memòria'!G19</f>
        <v>0</v>
      </c>
      <c r="F10" s="38">
        <f>IF('CAV títol'!C8="Recerca audiovisual",1,0)*'CAV memòria'!G19</f>
        <v>0</v>
      </c>
      <c r="G10" s="38">
        <f>IF('CAV títol'!C8="Altres formats amb peça audiovisual/sonora/visual",1,0)*'CAV memòria'!G19</f>
        <v>0</v>
      </c>
      <c r="H10" s="61"/>
    </row>
    <row r="11" spans="1:8" ht="18.95" customHeight="1" x14ac:dyDescent="0.25">
      <c r="A11" s="85" t="s">
        <v>155</v>
      </c>
      <c r="B11" s="38">
        <f>IF('CAV títol'!C8="Guió",1,0)*0</f>
        <v>0</v>
      </c>
      <c r="C11" s="38">
        <f>IF('CAV títol'!C8="Realització i producció audiovisual",1,0)*'CAV Peça audiovisual'!G4</f>
        <v>0</v>
      </c>
      <c r="D11" s="38">
        <f>IF('CAV títol'!C8="Gestió d’empresa audiovisual",1,0)*0</f>
        <v>0</v>
      </c>
      <c r="E11" s="38">
        <f>IF('CAV títol'!C8="Comunicació interactiva",1,0)*'CAV Peça audiovisual'!G4</f>
        <v>0</v>
      </c>
      <c r="F11" s="38">
        <f>IF('CAV títol'!C8="Recerca audiovisual",1,0)*0</f>
        <v>0</v>
      </c>
      <c r="G11" s="38">
        <f>IF('CAV títol'!C8="Altres formats amb peça audiovisual/sonora/visual",1,0)*'CAV Peça audiovisual'!G4</f>
        <v>0</v>
      </c>
      <c r="H11" s="61"/>
    </row>
    <row r="12" spans="1:8" ht="18.95" customHeight="1" x14ac:dyDescent="0.25">
      <c r="A12" s="85" t="s">
        <v>156</v>
      </c>
      <c r="B12" s="38">
        <f>IF('CAV títol'!C8="Guió",1,0)*'CAV informe tutor'!G20</f>
        <v>0</v>
      </c>
      <c r="C12" s="38">
        <f>IF('CAV títol'!C8="Realització i producció audiovisual",1,0)*'CAV informe tutor'!G20</f>
        <v>0</v>
      </c>
      <c r="D12" s="38">
        <f>IF('CAV títol'!C8="Gestió d’empresa audiovisual",1,0)*'CAV informe tutor'!G20</f>
        <v>0</v>
      </c>
      <c r="E12" s="38">
        <f>IF('CAV títol'!C8="Comunicació interactiva",1,0)*'CAV informe tutor'!G20</f>
        <v>0</v>
      </c>
      <c r="F12" s="38">
        <f>IF('CAV títol'!C8="Recerca audiovisual",1,0)*'CAV informe tutor'!G20</f>
        <v>0</v>
      </c>
      <c r="G12" s="38">
        <f>IF('CAV títol'!C8="Altres formats amb peça audiovisual/sonora/visual",1,0)*'CAV informe tutor'!G20</f>
        <v>0</v>
      </c>
      <c r="H12" s="61"/>
    </row>
    <row r="13" spans="1:8" ht="18.95" customHeight="1" x14ac:dyDescent="0.25">
      <c r="A13" s="85" t="s">
        <v>157</v>
      </c>
      <c r="B13" s="38">
        <f>IF('CAV títol'!C8="Guió",1,0)*'CAV defensa'!G19</f>
        <v>0</v>
      </c>
      <c r="C13" s="38">
        <f>IF('CAV títol'!C8="Realització i producció audiovisual",1,0)*'CAV defensa'!G19</f>
        <v>0</v>
      </c>
      <c r="D13" s="38">
        <f>IF('CAV títol'!C8="Gestió d’empresa audiovisual",1,0)*'CAV defensa'!G19</f>
        <v>0</v>
      </c>
      <c r="E13" s="38">
        <f>IF('CAV títol'!C8="Comunicació interactiva",1,0)*'CAV defensa'!G19</f>
        <v>0</v>
      </c>
      <c r="F13" s="38">
        <f>IF('CAV títol'!C8="Recerca audiovisual",1,0)*'CAV defensa'!G19</f>
        <v>0</v>
      </c>
      <c r="G13" s="38">
        <f>IF('CAV títol'!C8="Altres formats amb peça audiovisual/sonora/visual",1,0)*'CAV defensa'!G19</f>
        <v>0</v>
      </c>
      <c r="H13" s="61"/>
    </row>
    <row r="14" spans="1:8" ht="18.95" customHeight="1" x14ac:dyDescent="0.25">
      <c r="A14" s="86" t="s">
        <v>149</v>
      </c>
      <c r="B14" s="39">
        <f>(B10*0.6)+(B12*0.15)+(B13*0.25)</f>
        <v>0</v>
      </c>
      <c r="C14" s="39">
        <f>(C10*0.4)+(C11*0.2)+(C12*0.15)+(C13*0.25)</f>
        <v>0</v>
      </c>
      <c r="D14" s="39">
        <f t="shared" ref="D14:F14" si="0">(D10*0.6)+(D12*0.15)+(D13*0.25)</f>
        <v>0</v>
      </c>
      <c r="E14" s="39">
        <f>(E10*0.4)+(E11*0.2)+(E12*0.15)+(E13*0.25)</f>
        <v>0</v>
      </c>
      <c r="F14" s="39">
        <f t="shared" si="0"/>
        <v>0</v>
      </c>
      <c r="G14" s="39">
        <f>(G10*0.4)+(G11*0.2)+(G12*0.15)+(G13*0.25)</f>
        <v>0</v>
      </c>
      <c r="H14" s="61"/>
    </row>
    <row r="15" spans="1:8" x14ac:dyDescent="0.25">
      <c r="A15" s="8"/>
      <c r="B15" s="8"/>
      <c r="C15" s="8"/>
      <c r="D15" s="8"/>
      <c r="E15" s="8"/>
      <c r="F15" s="8"/>
      <c r="G15" s="8"/>
      <c r="H15" s="61"/>
    </row>
    <row r="16" spans="1:8" ht="42.75" customHeight="1" x14ac:dyDescent="0.25">
      <c r="A16" s="87" t="s">
        <v>154</v>
      </c>
      <c r="B16" s="88"/>
      <c r="C16" s="40">
        <f>SUM(B14:G14)</f>
        <v>0</v>
      </c>
      <c r="D16" s="2"/>
      <c r="E16" s="2"/>
      <c r="F16" s="8"/>
      <c r="G16" s="8"/>
      <c r="H16" s="61"/>
    </row>
    <row r="17" spans="1:8" x14ac:dyDescent="0.25">
      <c r="A17" s="89"/>
      <c r="B17" s="89"/>
      <c r="C17" s="89"/>
      <c r="D17" s="89"/>
      <c r="E17" s="89"/>
      <c r="F17" s="89"/>
      <c r="G17" s="89"/>
      <c r="H17" s="61"/>
    </row>
    <row r="18" spans="1:8" x14ac:dyDescent="0.25">
      <c r="A18" s="89"/>
      <c r="B18" s="89"/>
      <c r="C18" s="89"/>
      <c r="D18" s="89"/>
      <c r="E18" s="89"/>
      <c r="F18" s="89"/>
      <c r="G18" s="89"/>
      <c r="H18" s="61"/>
    </row>
    <row r="19" spans="1:8" x14ac:dyDescent="0.25">
      <c r="A19" s="89"/>
      <c r="B19" s="89"/>
      <c r="C19" s="89"/>
      <c r="D19" s="89"/>
      <c r="E19" s="89"/>
      <c r="F19" s="89"/>
      <c r="G19" s="89"/>
      <c r="H19" s="61"/>
    </row>
    <row r="20" spans="1:8" x14ac:dyDescent="0.25">
      <c r="A20" s="61"/>
      <c r="B20" s="61"/>
      <c r="C20" s="61"/>
      <c r="D20" s="61"/>
      <c r="E20" s="61"/>
      <c r="F20" s="61"/>
      <c r="G20" s="61"/>
      <c r="H20" s="61"/>
    </row>
    <row r="21" spans="1:8" x14ac:dyDescent="0.25">
      <c r="A21" s="61"/>
      <c r="B21" s="61"/>
      <c r="C21" s="61"/>
      <c r="D21" s="61"/>
      <c r="E21" s="61"/>
      <c r="F21" s="61"/>
      <c r="G21" s="61"/>
      <c r="H21" s="61"/>
    </row>
    <row r="22" spans="1:8" x14ac:dyDescent="0.25">
      <c r="A22" s="61"/>
      <c r="B22" s="61"/>
      <c r="C22" s="61"/>
      <c r="D22" s="61"/>
      <c r="E22" s="61"/>
      <c r="F22" s="61"/>
      <c r="G22" s="61"/>
      <c r="H22" s="61"/>
    </row>
  </sheetData>
  <sheetProtection algorithmName="SHA-512" hashValue="bm+BMO3FY+NOGuRKo9dBMFxt21YtvPMU+rKBLy2s/KLjNea6LwFSFRrU3VAyZE/0w/N6gT9Oy2jQn/bEloYg+A==" saltValue="amf6a/O/inz/1cRB0PLAOA==" spinCount="100000" sheet="1" objects="1" scenarios="1"/>
  <mergeCells count="5">
    <mergeCell ref="C3:D3"/>
    <mergeCell ref="D5:E5"/>
    <mergeCell ref="D6:E6"/>
    <mergeCell ref="D7:E7"/>
    <mergeCell ref="A16:B16"/>
  </mergeCells>
  <pageMargins left="0.7" right="0.7" top="0.75" bottom="0.75" header="0.3" footer="0.3"/>
  <pageSetup paperSize="9" scale="7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n s n V a s H W H i n A A A A + Q A A A B I A H A B D b 2 5 m a W c v U G F j a 2 F n Z S 5 4 b W w g o h g A K K A U A A A A A A A A A A A A A A A A A A A A A A A A A A A A h c 8 x D o I w G A X g q 5 D u t K U a I + S n D M Z N E h M S 4 9 q U C o 1 Q D C 2 W u z l 4 J K 8 g i a J u j u / l G 9 5 7 3 O 6 Q j W 0 T X F V v d W d S F G G K A m V k V 2 p T p W h w p 3 C N M g 5 7 I c + i U s G E j U 1 G W 6 a o d u 6 S E O K 9 x 3 6 B u 7 4 i j N K I H P N d I W v V C v T B + j 8 O t b F O G K k Q h 8 N r D G c 4 X u I V Y z G m k w U y 9 5 B r 8 z V s m o w p k J 8 S N k P j h l 5 x K c J t A W S O Q N 4 3 + B N Q S w M E F A A C A A g A Q n s n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7 J 1 U o i k e 4 D g A A A B E A A A A T A B w A R m 9 y b X V s Y X M v U 2 V j d G l v b j E u b S C i G A A o o B Q A A A A A A A A A A A A A A A A A A A A A A A A A A A A r T k 0 u y c z P U w i G 0 I b W A F B L A Q I t A B Q A A g A I A E J 7 J 1 W r B 1 h 4 p w A A A P k A A A A S A A A A A A A A A A A A A A A A A A A A A A B D b 2 5 m a W c v U G F j a 2 F n Z S 5 4 b W x Q S w E C L Q A U A A I A C A B C e y d V D 8 r p q 6 Q A A A D p A A A A E w A A A A A A A A A A A A A A A A D z A A A A W 0 N v b n R l b n R f V H l w Z X N d L n h t b F B L A Q I t A B Q A A g A I A E J 7 J 1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e C v K 8 V W D Q Y N I 7 T G v g V i z A A A A A A I A A A A A A B B m A A A A A Q A A I A A A A G z s Q l 7 I 5 g v k 9 M N U h 4 i n p w W + 0 g o 1 J q A m V C c V 3 O 4 M 2 8 P N A A A A A A 6 A A A A A A g A A I A A A A O n 1 Q + d w t U G 9 k D p J j m l Q D X P t m 9 I O b A 4 s k P w V S Q f T P S b Z U A A A A B D Q w o g y r 0 W 2 7 6 R c S R W 5 K 5 U V b T w 2 7 w f n E J J T J 3 s 7 k C h Y 9 Z m W v K p l C S 0 T + u s 3 A z 6 e t U 2 G b 0 0 8 c H d f T 5 B 6 U M R w j O B f Q 8 q + Z 0 D t G M M W f n 5 a 2 z Z p Q A A A A G s N P / T q 6 e j s 6 f 9 g Q Z 1 X s 1 m M e G G t 9 m b b 3 W i v 4 a n D J n v F 0 N o O l g 6 A R O E o c t 9 A M E a h u o A C + b N 0 8 f w 1 W A G M z A O 3 o K 0 = < / D a t a M a s h u p > 
</file>

<file path=customXml/itemProps1.xml><?xml version="1.0" encoding="utf-8"?>
<ds:datastoreItem xmlns:ds="http://schemas.openxmlformats.org/officeDocument/2006/customXml" ds:itemID="{592ED584-5759-49A4-ABCD-EE88861CC5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CAV títol</vt:lpstr>
      <vt:lpstr>CAV memòria</vt:lpstr>
      <vt:lpstr>CAV Peça audiovisual</vt:lpstr>
      <vt:lpstr>CAV informe tutor</vt:lpstr>
      <vt:lpstr>CAV defensa</vt:lpstr>
      <vt:lpstr>CAV Qualificació final</vt:lpstr>
      <vt:lpstr>_a</vt:lpstr>
      <vt:lpstr>'CAV títol'!Altres_TFGs_amb_peca</vt:lpstr>
      <vt:lpstr>'CAV defensa'!Área_de_impresión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Rúbrica TFG CAV InfoCom 2020</dc:title>
  <dc:creator>Jorge Franganillo</dc:creator>
  <cp:lastModifiedBy>Hibai López</cp:lastModifiedBy>
  <dcterms:created xsi:type="dcterms:W3CDTF">2015-06-05T18:19:34Z</dcterms:created>
  <dcterms:modified xsi:type="dcterms:W3CDTF">2022-09-19T14:37:45Z</dcterms:modified>
</cp:coreProperties>
</file>